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5520" tabRatio="878" firstSheet="1" activeTab="10"/>
  </bookViews>
  <sheets>
    <sheet name="CYBHLLaveRG" sheetId="27" r:id="rId1"/>
    <sheet name="CYBFdosContRG" sheetId="28" r:id="rId2"/>
    <sheet name="CYBRecFisRG" sheetId="29" r:id="rId3"/>
    <sheet name="CYBCedulaRG" sheetId="30" r:id="rId4"/>
    <sheet name="CYBReconSaldoRG" sheetId="31" r:id="rId5"/>
    <sheet name="CYBAjustesRG" sheetId="32" r:id="rId6"/>
    <sheet name="CYBAnaFFRG" sheetId="33" r:id="rId7"/>
    <sheet name="CYBHojaAnalRG" sheetId="24" r:id="rId8"/>
    <sheet name="CYBReconstrConcRG" sheetId="25" r:id="rId9"/>
    <sheet name="CYBTBasociadoRG" sheetId="26" r:id="rId10"/>
    <sheet name="TB" sheetId="22" r:id="rId11"/>
  </sheets>
  <definedNames>
    <definedName name="_xlnm.Print_Area" localSheetId="10">TB!$A$1:$D$143</definedName>
  </definedNames>
  <calcPr calcId="145621"/>
</workbook>
</file>

<file path=xl/calcChain.xml><?xml version="1.0" encoding="utf-8"?>
<calcChain xmlns="http://schemas.openxmlformats.org/spreadsheetml/2006/main">
  <c r="F16" i="33" l="1"/>
  <c r="E23" i="30"/>
  <c r="E14" i="30"/>
  <c r="G24" i="28"/>
  <c r="G28" i="28" s="1"/>
  <c r="G32" i="28" s="1"/>
  <c r="C17" i="27"/>
  <c r="G13" i="27"/>
  <c r="G11" i="27"/>
  <c r="G17" i="27"/>
  <c r="G15" i="27"/>
  <c r="E44" i="24"/>
  <c r="E28" i="24"/>
  <c r="E12" i="24"/>
  <c r="E14" i="29"/>
  <c r="E15" i="29"/>
  <c r="E19" i="29" s="1"/>
  <c r="E32" i="29" s="1"/>
  <c r="E16" i="29"/>
  <c r="E17" i="29"/>
  <c r="E29" i="29"/>
  <c r="F28" i="31"/>
  <c r="F36" i="31" s="1"/>
  <c r="F42" i="31" s="1"/>
  <c r="F34" i="31"/>
  <c r="E30" i="25"/>
  <c r="E39" i="25" s="1"/>
  <c r="C18" i="26"/>
  <c r="C28" i="26" s="1"/>
  <c r="D18" i="26"/>
  <c r="D28" i="26" s="1"/>
  <c r="E15" i="26"/>
  <c r="E18" i="26" s="1"/>
  <c r="E28" i="26" s="1"/>
  <c r="E16" i="26"/>
  <c r="E17" i="26"/>
  <c r="E22" i="26"/>
  <c r="E23" i="26"/>
  <c r="E24" i="26"/>
  <c r="E25" i="26"/>
  <c r="E26" i="26"/>
  <c r="B18" i="26"/>
  <c r="B28" i="26" s="1"/>
  <c r="D26" i="22"/>
  <c r="D30" i="22" s="1"/>
  <c r="D13" i="22"/>
  <c r="D12" i="22"/>
  <c r="D11" i="22"/>
  <c r="D136" i="22"/>
  <c r="D62" i="22"/>
  <c r="D21" i="22"/>
  <c r="D35" i="22"/>
  <c r="D36" i="22"/>
  <c r="D40" i="22" s="1"/>
  <c r="D37" i="22"/>
  <c r="D38" i="22"/>
  <c r="D39" i="22"/>
  <c r="D46" i="22"/>
  <c r="D50" i="22" s="1"/>
  <c r="D47" i="22"/>
  <c r="D48" i="22"/>
  <c r="D49" i="22"/>
  <c r="D55" i="22"/>
  <c r="D86" i="22"/>
  <c r="D87" i="22"/>
  <c r="D106" i="22"/>
  <c r="D107" i="22"/>
  <c r="D122" i="22"/>
  <c r="D123" i="22"/>
  <c r="D18" i="22" l="1"/>
  <c r="D143" i="22" s="1"/>
</calcChain>
</file>

<file path=xl/sharedStrings.xml><?xml version="1.0" encoding="utf-8"?>
<sst xmlns="http://schemas.openxmlformats.org/spreadsheetml/2006/main" count="574" uniqueCount="337">
  <si>
    <t>DESCRIPCION</t>
  </si>
  <si>
    <t>$</t>
  </si>
  <si>
    <t>Total</t>
  </si>
  <si>
    <t>Fecha</t>
  </si>
  <si>
    <t>Número</t>
  </si>
  <si>
    <t>Cantidad</t>
  </si>
  <si>
    <t>COMPONENTE CAJA Y BANCOS</t>
  </si>
  <si>
    <t>SALDOS DE CUENTAS INTERVINIENTES</t>
  </si>
  <si>
    <t>Cuenta</t>
  </si>
  <si>
    <t>Saldo según</t>
  </si>
  <si>
    <t xml:space="preserve">            A J U S T E S</t>
  </si>
  <si>
    <t>Saldos según</t>
  </si>
  <si>
    <t>Bce.de Saldos</t>
  </si>
  <si>
    <t>Debe</t>
  </si>
  <si>
    <t>Haber</t>
  </si>
  <si>
    <t>Auditoría</t>
  </si>
  <si>
    <t>CAJA Y BANCOS</t>
  </si>
  <si>
    <t>Fondo Fijo</t>
  </si>
  <si>
    <t>Fdos.a Depositar</t>
  </si>
  <si>
    <t>Banco Nación CC</t>
  </si>
  <si>
    <t>Subtotal Caja y Bancos</t>
  </si>
  <si>
    <t>OTRAS CUENTAS</t>
  </si>
  <si>
    <t>Deudores p/Cheq.Rech.</t>
  </si>
  <si>
    <t>Valores al cobro</t>
  </si>
  <si>
    <t>Gtos Grales.</t>
  </si>
  <si>
    <t>Com.y Gtos.Banc.</t>
  </si>
  <si>
    <t>Ptmos.Bancarios</t>
  </si>
  <si>
    <t>Más:</t>
  </si>
  <si>
    <t>Menos:</t>
  </si>
  <si>
    <t>A 10</t>
  </si>
  <si>
    <t>Don Mendo S.A.</t>
  </si>
  <si>
    <t>Componente Caja y Bancos</t>
  </si>
  <si>
    <t>Vº Rpta.Circularización</t>
  </si>
  <si>
    <t>Vº crédito posterior</t>
  </si>
  <si>
    <t>Cheque no cobrado Nº 326</t>
  </si>
  <si>
    <t>Vº débito posterior</t>
  </si>
  <si>
    <t>Cheque no cobrado Nº 327</t>
  </si>
  <si>
    <t>Cheque no cobrado Nº 328</t>
  </si>
  <si>
    <t>Vº con registros</t>
  </si>
  <si>
    <t>Preparado por:</t>
  </si>
  <si>
    <t>Fecha:</t>
  </si>
  <si>
    <t>A 11</t>
  </si>
  <si>
    <t>HOJA DE ANALISIS DE "BANCO NACION CTA.CTE"</t>
  </si>
  <si>
    <t>AJUSTES:</t>
  </si>
  <si>
    <t>Gastos bancarios no registrados</t>
  </si>
  <si>
    <t>III 3</t>
  </si>
  <si>
    <t>Préstamo no contabilizado</t>
  </si>
  <si>
    <t>III 4</t>
  </si>
  <si>
    <t>A</t>
  </si>
  <si>
    <t>BB 1</t>
  </si>
  <si>
    <t>Componente: Préstamos Bancarios</t>
  </si>
  <si>
    <t>HOJA DE ANALISIS DE "PRESTAMOS BANCARIOS"</t>
  </si>
  <si>
    <t>Préstamo no registrado</t>
  </si>
  <si>
    <t>BB</t>
  </si>
  <si>
    <t>RR 1</t>
  </si>
  <si>
    <t>COMPONENTE: ESTADO DE RESULTADOS</t>
  </si>
  <si>
    <t>HOJA DE ANALISIS DE "GASTOS Y COMISIONES BANCARIAS"</t>
  </si>
  <si>
    <t>RR</t>
  </si>
  <si>
    <t>A5</t>
  </si>
  <si>
    <t>Componente: Caja y Bancos</t>
  </si>
  <si>
    <t>FONDOS A DEPOSITAR</t>
  </si>
  <si>
    <t>A1</t>
  </si>
  <si>
    <t>más: comprobantes emitidos:</t>
  </si>
  <si>
    <t>Cpbtes.</t>
  </si>
  <si>
    <t>Importe</t>
  </si>
  <si>
    <t>Fact.A 5498</t>
  </si>
  <si>
    <t>Fact.A 5499</t>
  </si>
  <si>
    <t>Fact.A 5500</t>
  </si>
  <si>
    <t>Fact.B 7500</t>
  </si>
  <si>
    <t>Rec.A 2499</t>
  </si>
  <si>
    <t>Rec.A 2500</t>
  </si>
  <si>
    <t>Rec.B 3798</t>
  </si>
  <si>
    <t>Rec.B 3799</t>
  </si>
  <si>
    <t>Rec.B 3800</t>
  </si>
  <si>
    <t>A2</t>
  </si>
  <si>
    <t>A7</t>
  </si>
  <si>
    <t>Fondo Fijo constituido</t>
  </si>
  <si>
    <t>TOTAL FONDOS A SER CONTADOS</t>
  </si>
  <si>
    <t>A6</t>
  </si>
  <si>
    <t>1- DETALLE DE BILLETES Y MONEDAS</t>
  </si>
  <si>
    <t>Denominación</t>
  </si>
  <si>
    <t>TOTAL</t>
  </si>
  <si>
    <t xml:space="preserve">2- CHEQUES </t>
  </si>
  <si>
    <t>Banco</t>
  </si>
  <si>
    <t>Río</t>
  </si>
  <si>
    <t>Francés</t>
  </si>
  <si>
    <t>3- TOTAL (1+2)</t>
  </si>
  <si>
    <t>1- FONDOS A SER CONTADOS</t>
  </si>
  <si>
    <t>1.1- Fondos a depositar a ser contados</t>
  </si>
  <si>
    <t>1.2- Fondo Fijo constituido</t>
  </si>
  <si>
    <t>Total fondos a ser contados</t>
  </si>
  <si>
    <t>2- RECUENTO FISICO</t>
  </si>
  <si>
    <t>2.1- Billetes y monedas</t>
  </si>
  <si>
    <t>2.2- Cheque</t>
  </si>
  <si>
    <t>2-3 Gastos</t>
  </si>
  <si>
    <t>Total recuento físico</t>
  </si>
  <si>
    <t>3- DIFERENCIA</t>
  </si>
  <si>
    <t>Son $ 8.650 (ocho mil seiscientos cincuenta  pesos)- - - - - - - - - - - - - - - - - - - -</t>
  </si>
  <si>
    <t>Los fondos y valores arriba detallados son los únicos que se encuentran a mi cargo</t>
  </si>
  <si>
    <t>Fima auditor</t>
  </si>
  <si>
    <t>Firma Tesorero</t>
  </si>
  <si>
    <t>A8</t>
  </si>
  <si>
    <t>ANALISIS DE FONDOS A DEPOSITAR</t>
  </si>
  <si>
    <t>INGRESOS</t>
  </si>
  <si>
    <t>Comprobante</t>
  </si>
  <si>
    <t>Fact.A 5494</t>
  </si>
  <si>
    <t>Fact.A 5495</t>
  </si>
  <si>
    <t>Fact.A 5496</t>
  </si>
  <si>
    <t>Fact.A 5497</t>
  </si>
  <si>
    <t>Fact.B 7497</t>
  </si>
  <si>
    <t>Fact.B 7498</t>
  </si>
  <si>
    <t>Fact.B 7499</t>
  </si>
  <si>
    <t>Rec.A 2497</t>
  </si>
  <si>
    <t>Rec.A 2498</t>
  </si>
  <si>
    <t>Rec.B 3796</t>
  </si>
  <si>
    <t>Rec.B 3797</t>
  </si>
  <si>
    <t>DEPOSITOS (EGRESOS)</t>
  </si>
  <si>
    <t>Vº Bal.Saldos</t>
  </si>
  <si>
    <t>Cheque posdatado</t>
  </si>
  <si>
    <t>III 1</t>
  </si>
  <si>
    <t>Saldo según auditoría</t>
  </si>
  <si>
    <t>III</t>
  </si>
  <si>
    <t>AJUSTES</t>
  </si>
  <si>
    <t>______________   1  ________________</t>
  </si>
  <si>
    <t>VALORES AL COBRO</t>
  </si>
  <si>
    <t>a FONDOS A DEPOSITAR</t>
  </si>
  <si>
    <t>______________   2   ________________</t>
  </si>
  <si>
    <t>GASTOS GENERALES</t>
  </si>
  <si>
    <t>a FONDO FIJO</t>
  </si>
  <si>
    <t>Gastos devengados durante el ejercicio</t>
  </si>
  <si>
    <t>______________ 3 ________________</t>
  </si>
  <si>
    <t>GASTOS Y COMISIONES BANCARIAS</t>
  </si>
  <si>
    <t>a</t>
  </si>
  <si>
    <t>BANCO NACION CTA.CTE.</t>
  </si>
  <si>
    <t>Gastos bancarios no contabilizados.</t>
  </si>
  <si>
    <t>_______________ 4 ________________</t>
  </si>
  <si>
    <t>BANCO NACION CTA.CTE</t>
  </si>
  <si>
    <t>PRESTAMOS BANCARIOS</t>
  </si>
  <si>
    <t>Préstamo no registrado.</t>
  </si>
  <si>
    <t>_______________  ________________</t>
  </si>
  <si>
    <t>A9</t>
  </si>
  <si>
    <t>HOJA DE ANALISIS DEL FONDO FIJO</t>
  </si>
  <si>
    <t>Saldo según empresa</t>
  </si>
  <si>
    <t>Ajuste: Gastos no contabilizados al cierre</t>
  </si>
  <si>
    <t>III 2</t>
  </si>
  <si>
    <t>Don Mendo SA</t>
  </si>
  <si>
    <t>HOJA LLAVE</t>
  </si>
  <si>
    <t xml:space="preserve">           AJUSTES</t>
  </si>
  <si>
    <t>Empresa</t>
  </si>
  <si>
    <t>Nro.</t>
  </si>
  <si>
    <t>D</t>
  </si>
  <si>
    <t>H</t>
  </si>
  <si>
    <t>FONDO A DEPOSITAR</t>
  </si>
  <si>
    <t>FONDO FIJO</t>
  </si>
  <si>
    <t>BANCO NACION CC</t>
  </si>
  <si>
    <t>III 3/4</t>
  </si>
  <si>
    <t>TAREAS REALIZADAS:</t>
  </si>
  <si>
    <t>ARQUEO DE CAJA:</t>
  </si>
  <si>
    <t>1- Determinación de los fondos a ser contados.</t>
  </si>
  <si>
    <t>2- Recuento físico de billetes y monedas</t>
  </si>
  <si>
    <t>3- Cédula de arqueo</t>
  </si>
  <si>
    <t>4- Hoja de análisis de fondos a depositar</t>
  </si>
  <si>
    <t>5- Hoja de análisis de fondo fijo</t>
  </si>
  <si>
    <t>CONCILIACION BANCARIA:</t>
  </si>
  <si>
    <t>7- Circularización Bancaria</t>
  </si>
  <si>
    <t>8- Revisión de la conciliación practicada por la empresa al cierre. Exactitud matemática.</t>
  </si>
  <si>
    <t>9- Reconstrucción de la conciliación bancaria.</t>
  </si>
  <si>
    <t>10- Cotejo con registros contables y respuesta a la circularización</t>
  </si>
  <si>
    <t>11- Verificación posterior de las partidas pendientes de conciliación.</t>
  </si>
  <si>
    <t>12- Hojas de análisis de Banco Nación Cta.Cte. y cuentas relacionadas</t>
  </si>
  <si>
    <t>COMPONENTE CAJA Y BANCOS:</t>
  </si>
  <si>
    <t>13- Asientos de ajuste.</t>
  </si>
  <si>
    <t>14- Hoja llave.</t>
  </si>
  <si>
    <t>PRUEBAS SELECTIVAS DE CUMPLIMIENTO SOBRE:</t>
  </si>
  <si>
    <t>15- Realización periódica de conciliaciones bancarias.</t>
  </si>
  <si>
    <t>16- Depósito integro de las recaudaciones diarias.</t>
  </si>
  <si>
    <t>17- Reposición de los Fondos fijos.</t>
  </si>
  <si>
    <t>18- Autorización de las Ordenes de Pago.</t>
  </si>
  <si>
    <t>OBSERVACIONES</t>
  </si>
  <si>
    <t>CONCLUSION</t>
  </si>
  <si>
    <t>Las afirmaciones correspondientes al componente Caja y Bancos son válidas en todos sus aspectos</t>
  </si>
  <si>
    <t>significativos.</t>
  </si>
  <si>
    <t>DON MENDO SA</t>
  </si>
  <si>
    <t>BALANCES DE SUMAS Y SALDOS</t>
  </si>
  <si>
    <t>PROCESADO:</t>
  </si>
  <si>
    <t>CODIGO</t>
  </si>
  <si>
    <t>CUENTA</t>
  </si>
  <si>
    <t>SALDO</t>
  </si>
  <si>
    <t>Caja</t>
  </si>
  <si>
    <t>Fondos a Depositar</t>
  </si>
  <si>
    <t>Caja de Ahorro Naci¢n</t>
  </si>
  <si>
    <t>Banco Rio</t>
  </si>
  <si>
    <t>Bco.Regional de Cuyo</t>
  </si>
  <si>
    <t>Total A</t>
  </si>
  <si>
    <t>B</t>
  </si>
  <si>
    <t>Dep.a Plazo Fijo</t>
  </si>
  <si>
    <t>Intereses a devengar</t>
  </si>
  <si>
    <t>Total B</t>
  </si>
  <si>
    <t>C</t>
  </si>
  <si>
    <t>Prev.p/deud.incobrab.</t>
  </si>
  <si>
    <t>Deudores Morosos</t>
  </si>
  <si>
    <t>Deudores en Gesti¢n</t>
  </si>
  <si>
    <t>Total C</t>
  </si>
  <si>
    <t>Deud.P/Cheq.Rechazado</t>
  </si>
  <si>
    <t>Total D</t>
  </si>
  <si>
    <t>E</t>
  </si>
  <si>
    <t>V.de Origen Instalac.</t>
  </si>
  <si>
    <t>Amort. Ac. Instalac.</t>
  </si>
  <si>
    <t>Total E</t>
  </si>
  <si>
    <t>AA</t>
  </si>
  <si>
    <t>Total AA</t>
  </si>
  <si>
    <t>Obligac.a pagar c/gt.</t>
  </si>
  <si>
    <t>Total BB</t>
  </si>
  <si>
    <t>CC</t>
  </si>
  <si>
    <t>Total CC</t>
  </si>
  <si>
    <t>DD</t>
  </si>
  <si>
    <t>Sueldos y Jornales</t>
  </si>
  <si>
    <t>C.E.C a Pagar</t>
  </si>
  <si>
    <t>A.R.T a Pagar</t>
  </si>
  <si>
    <t>Total DD</t>
  </si>
  <si>
    <t>EE</t>
  </si>
  <si>
    <t>Acreedores Varios</t>
  </si>
  <si>
    <t>Total EE</t>
  </si>
  <si>
    <t>FF</t>
  </si>
  <si>
    <t>Prevision para Gastos</t>
  </si>
  <si>
    <t>Oblig.a pagar c/gt¡a</t>
  </si>
  <si>
    <t>Total FF</t>
  </si>
  <si>
    <t>PN</t>
  </si>
  <si>
    <t>Capital Social</t>
  </si>
  <si>
    <t>Rdos.de Ej.Anteriores</t>
  </si>
  <si>
    <t>Resultado del Ejerc.</t>
  </si>
  <si>
    <t>A.R.E.A.</t>
  </si>
  <si>
    <t>Total PN</t>
  </si>
  <si>
    <t>ZZ</t>
  </si>
  <si>
    <t>Int.Ganados Plazo Fij</t>
  </si>
  <si>
    <t>Int.Gan.Caja Ahorro</t>
  </si>
  <si>
    <t>Ingresos Varios</t>
  </si>
  <si>
    <t>Indemn.por siniestros</t>
  </si>
  <si>
    <t>Gastos de Limpieza</t>
  </si>
  <si>
    <t>Movilidad y Viaticos</t>
  </si>
  <si>
    <t>Mantenim.y reparac.</t>
  </si>
  <si>
    <t>Seguros</t>
  </si>
  <si>
    <t>Servicios de Terceros</t>
  </si>
  <si>
    <t>Amortizaciones</t>
  </si>
  <si>
    <t>Gastos varios</t>
  </si>
  <si>
    <t>Gastos Computaci¢n</t>
  </si>
  <si>
    <t>Electricidad y Gas</t>
  </si>
  <si>
    <t>Honorarios</t>
  </si>
  <si>
    <t>Liq.prest.s/contrato</t>
  </si>
  <si>
    <t>Franqueo-Comunicaci¢n</t>
  </si>
  <si>
    <t>Impuestos y Tasas</t>
  </si>
  <si>
    <t>Insumos de computac.</t>
  </si>
  <si>
    <t>Publicidad y Propag.</t>
  </si>
  <si>
    <t>Servicio de seguridad</t>
  </si>
  <si>
    <t>Servicio de limpieza</t>
  </si>
  <si>
    <t>Servicios de terceros</t>
  </si>
  <si>
    <t>PROY.CAPAC.PROFES.TEC</t>
  </si>
  <si>
    <t>DESARR.INFORMAT.ADM.</t>
  </si>
  <si>
    <t>Servicio de Seguridad</t>
  </si>
  <si>
    <t>Comisiones</t>
  </si>
  <si>
    <t>Comis. y Gtos.Bcarios</t>
  </si>
  <si>
    <t>Inter.a Proveedores</t>
  </si>
  <si>
    <t>Diferencias de Cambio</t>
  </si>
  <si>
    <t>Total ZZ</t>
  </si>
  <si>
    <t>Total general</t>
  </si>
  <si>
    <t>PERIODO:</t>
  </si>
  <si>
    <t>Banco Naci¢n Cta.Cte. en US$</t>
  </si>
  <si>
    <t>Deudores por ventas</t>
  </si>
  <si>
    <t xml:space="preserve">Ventas </t>
  </si>
  <si>
    <t xml:space="preserve">Int.Gan.Otros </t>
  </si>
  <si>
    <t>Fletes</t>
  </si>
  <si>
    <t xml:space="preserve">Intereses No devengados </t>
  </si>
  <si>
    <t xml:space="preserve">Documentos a cobrar </t>
  </si>
  <si>
    <t xml:space="preserve">Otros </t>
  </si>
  <si>
    <t xml:space="preserve">FINANCIEROS </t>
  </si>
  <si>
    <t xml:space="preserve">Queb.p/Incobrables </t>
  </si>
  <si>
    <t>Impuesto a las ganancias</t>
  </si>
  <si>
    <t xml:space="preserve">Impuesto a las Ganancias a pagar </t>
  </si>
  <si>
    <t xml:space="preserve">Anticipo Impuesto a las ganancias </t>
  </si>
  <si>
    <t>IVA saldo técnico a favor</t>
  </si>
  <si>
    <t xml:space="preserve">IVA saldo libre disponibilidad </t>
  </si>
  <si>
    <t>F</t>
  </si>
  <si>
    <t>Total F</t>
  </si>
  <si>
    <t xml:space="preserve">Vino a Granel </t>
  </si>
  <si>
    <t xml:space="preserve">Productos Terminados </t>
  </si>
  <si>
    <t xml:space="preserve">Materias Primas </t>
  </si>
  <si>
    <t>Insumos de producción</t>
  </si>
  <si>
    <t xml:space="preserve">Proveedores Nacionales </t>
  </si>
  <si>
    <t xml:space="preserve">Provisión Facturas a recibir </t>
  </si>
  <si>
    <t xml:space="preserve">Documentos a pagar </t>
  </si>
  <si>
    <t xml:space="preserve">Impuesto a los Ingresos brutos a pagar </t>
  </si>
  <si>
    <t>Aportes a pagar</t>
  </si>
  <si>
    <t xml:space="preserve">Contribuciones a pagar </t>
  </si>
  <si>
    <t>Remuneraciones al Personal</t>
  </si>
  <si>
    <t xml:space="preserve">Cargas sociales </t>
  </si>
  <si>
    <t>Sueldo annual complementario</t>
  </si>
  <si>
    <t xml:space="preserve">Seguros </t>
  </si>
  <si>
    <t>Valor Orig.Rodados</t>
  </si>
  <si>
    <t>Amort.Ac.Rodados</t>
  </si>
  <si>
    <t>COSTO DE VENTAS - 60 %</t>
  </si>
  <si>
    <t>ADMINSTRATIVOS - 20 %</t>
  </si>
  <si>
    <t>COMERCIALIZACIÓN - 20%</t>
  </si>
  <si>
    <t xml:space="preserve">OTROS </t>
  </si>
  <si>
    <t xml:space="preserve">Ventas de Bienes de Uso </t>
  </si>
  <si>
    <t>Costo de venta de Bienes de uso</t>
  </si>
  <si>
    <t>Resultado por exposición al cambio en el poder adquisitivo de la moneda</t>
  </si>
  <si>
    <t>Deud.Cheques Rechazados</t>
  </si>
  <si>
    <t>REFORMULACION DE LA CONCILIACION "BANCO NACION CTA.CTE"</t>
  </si>
  <si>
    <t>ND no registrada por la empresa</t>
  </si>
  <si>
    <t>NC no registrada por la empresa (préstamo)</t>
  </si>
  <si>
    <t>ND  no registrada por la empresa (Gtos)</t>
  </si>
  <si>
    <t>Vº su registro posterior</t>
  </si>
  <si>
    <t>NC no registrada por la empresa (Ptmo)</t>
  </si>
  <si>
    <t>19- Arqueos periódicos de Caja</t>
  </si>
  <si>
    <t>20- Conciliaciones bancarias periódicas efectuadas por personal ajeno al sector.</t>
  </si>
  <si>
    <r>
      <t xml:space="preserve">menos: depósito no contabilizado </t>
    </r>
    <r>
      <rPr>
        <b/>
        <sz val="8"/>
        <rFont val="Arial"/>
        <family val="2"/>
      </rPr>
      <t>(efectuado a las 12 hs)</t>
    </r>
  </si>
  <si>
    <t>S.A.C. a pagar</t>
  </si>
  <si>
    <t>Vino</t>
  </si>
  <si>
    <t xml:space="preserve">De las tareas realizadas no han surgido observaciones significativas que formular. </t>
  </si>
  <si>
    <t>01/01/2009 AL 31/12/2009</t>
  </si>
  <si>
    <t>A11</t>
  </si>
  <si>
    <t>Saldo s/submayor al 2-01-15</t>
  </si>
  <si>
    <t>DETERMINACION DE FONDOS A SER CONTADOS AL 4/01/15</t>
  </si>
  <si>
    <t>Fondos a ser contados al 4-01-15</t>
  </si>
  <si>
    <t>RECUENTO FISICO AL 4 DE ENERO DE 2015</t>
  </si>
  <si>
    <t>CEDULA DE ARQUEO AL 4 DE ENERO DE 2015</t>
  </si>
  <si>
    <t>y me fueron devueltos intactos. Mendoza, 4 de enero de 2015. Hora: 20,00.- - - - - -</t>
  </si>
  <si>
    <t>RECONSTRUCCION DEL SALDO AL 31 DE DICIEMBRE DE 2014</t>
  </si>
  <si>
    <t>Saldo según submayor de Fondos a Depositar al 2/1/15</t>
  </si>
  <si>
    <t>Saldo según empresa al 31/12/2015</t>
  </si>
  <si>
    <t>Cheque vto.4-01-15</t>
  </si>
  <si>
    <t>Saldo según empresa al 31/12/14</t>
  </si>
  <si>
    <t>Saldo según auditoría al 31/12/14</t>
  </si>
  <si>
    <t>Saldo según extracto al 31/12/14</t>
  </si>
  <si>
    <t>Depósito del 31/12/14 no acreditado por el Banco</t>
  </si>
  <si>
    <t>Sub-total  según libro banco al 31/12/14</t>
  </si>
  <si>
    <t>Saldo según Auditoría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</si>
</sst>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 applyBorder="1"/>
    <xf numFmtId="3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65" fontId="8" fillId="0" borderId="0" xfId="3" applyNumberFormat="1" applyFont="1"/>
    <xf numFmtId="165" fontId="8" fillId="0" borderId="1" xfId="3" applyNumberFormat="1" applyFont="1" applyBorder="1"/>
    <xf numFmtId="165" fontId="8" fillId="0" borderId="2" xfId="3" applyNumberFormat="1" applyFont="1" applyBorder="1"/>
    <xf numFmtId="165" fontId="13" fillId="0" borderId="2" xfId="3" applyNumberFormat="1" applyFont="1" applyBorder="1"/>
    <xf numFmtId="0" fontId="1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8" fillId="0" borderId="0" xfId="0" applyFont="1"/>
    <xf numFmtId="0" fontId="12" fillId="0" borderId="0" xfId="0" applyFont="1"/>
    <xf numFmtId="165" fontId="1" fillId="0" borderId="0" xfId="3" applyNumberFormat="1"/>
    <xf numFmtId="0" fontId="6" fillId="0" borderId="0" xfId="0" applyFont="1"/>
    <xf numFmtId="0" fontId="19" fillId="0" borderId="0" xfId="0" applyFont="1"/>
    <xf numFmtId="0" fontId="7" fillId="0" borderId="0" xfId="0" applyFont="1" applyAlignment="1">
      <alignment horizontal="center"/>
    </xf>
    <xf numFmtId="165" fontId="7" fillId="0" borderId="0" xfId="3" applyNumberFormat="1" applyFont="1" applyAlignment="1">
      <alignment horizontal="center"/>
    </xf>
    <xf numFmtId="165" fontId="19" fillId="0" borderId="0" xfId="3" applyNumberFormat="1" applyFont="1"/>
    <xf numFmtId="165" fontId="1" fillId="0" borderId="0" xfId="3" applyNumberFormat="1" applyFont="1"/>
    <xf numFmtId="165" fontId="1" fillId="0" borderId="1" xfId="3" applyNumberFormat="1" applyBorder="1"/>
    <xf numFmtId="165" fontId="3" fillId="0" borderId="4" xfId="3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1" fillId="0" borderId="0" xfId="3"/>
    <xf numFmtId="164" fontId="1" fillId="0" borderId="1" xfId="3" applyBorder="1"/>
    <xf numFmtId="164" fontId="3" fillId="0" borderId="4" xfId="3" applyFont="1" applyBorder="1"/>
    <xf numFmtId="14" fontId="0" fillId="0" borderId="0" xfId="0" applyNumberFormat="1" applyAlignment="1">
      <alignment horizontal="center"/>
    </xf>
    <xf numFmtId="165" fontId="3" fillId="0" borderId="4" xfId="0" applyNumberFormat="1" applyFont="1" applyBorder="1"/>
    <xf numFmtId="165" fontId="3" fillId="0" borderId="0" xfId="3" applyNumberFormat="1" applyFont="1"/>
    <xf numFmtId="165" fontId="3" fillId="0" borderId="0" xfId="3" applyNumberFormat="1" applyFont="1" applyAlignment="1">
      <alignment horizontal="center"/>
    </xf>
    <xf numFmtId="165" fontId="3" fillId="0" borderId="1" xfId="3" applyNumberFormat="1" applyFont="1" applyBorder="1"/>
    <xf numFmtId="165" fontId="3" fillId="0" borderId="0" xfId="3" applyNumberFormat="1" applyFont="1" applyBorder="1"/>
    <xf numFmtId="0" fontId="9" fillId="0" borderId="0" xfId="0" applyFont="1"/>
    <xf numFmtId="0" fontId="7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165" fontId="3" fillId="0" borderId="2" xfId="3" applyNumberFormat="1" applyFont="1" applyBorder="1"/>
    <xf numFmtId="4" fontId="0" fillId="0" borderId="0" xfId="0" applyNumberFormat="1"/>
    <xf numFmtId="0" fontId="21" fillId="0" borderId="0" xfId="0" applyNumberFormat="1" applyFont="1"/>
    <xf numFmtId="0" fontId="21" fillId="0" borderId="0" xfId="0" applyFont="1"/>
    <xf numFmtId="14" fontId="0" fillId="0" borderId="0" xfId="0" applyNumberFormat="1" applyAlignment="1">
      <alignment horizontal="left"/>
    </xf>
    <xf numFmtId="39" fontId="3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0" xfId="0" quotePrefix="1" applyNumberFormat="1"/>
    <xf numFmtId="0" fontId="0" fillId="0" borderId="0" xfId="0" applyFill="1"/>
    <xf numFmtId="0" fontId="5" fillId="0" borderId="0" xfId="0" applyFont="1"/>
    <xf numFmtId="0" fontId="0" fillId="0" borderId="0" xfId="0" applyNumberFormat="1" applyAlignment="1">
      <alignment vertical="justify"/>
    </xf>
    <xf numFmtId="0" fontId="9" fillId="0" borderId="0" xfId="4" applyFont="1"/>
    <xf numFmtId="0" fontId="8" fillId="0" borderId="0" xfId="4"/>
    <xf numFmtId="0" fontId="11" fillId="0" borderId="0" xfId="4" applyFont="1"/>
    <xf numFmtId="0" fontId="8" fillId="0" borderId="0" xfId="4" applyAlignment="1">
      <alignment horizontal="center"/>
    </xf>
    <xf numFmtId="0" fontId="13" fillId="0" borderId="0" xfId="4" applyFont="1"/>
    <xf numFmtId="0" fontId="13" fillId="0" borderId="3" xfId="4" applyFont="1" applyBorder="1" applyAlignment="1">
      <alignment horizontal="center"/>
    </xf>
    <xf numFmtId="0" fontId="16" fillId="0" borderId="0" xfId="4" applyFont="1"/>
    <xf numFmtId="0" fontId="2" fillId="0" borderId="5" xfId="4" applyFont="1" applyBorder="1"/>
    <xf numFmtId="0" fontId="2" fillId="0" borderId="6" xfId="4" applyFont="1" applyBorder="1"/>
    <xf numFmtId="0" fontId="2" fillId="0" borderId="7" xfId="4" applyFont="1" applyBorder="1"/>
    <xf numFmtId="0" fontId="2" fillId="0" borderId="8" xfId="4" applyFont="1" applyBorder="1"/>
    <xf numFmtId="0" fontId="15" fillId="0" borderId="0" xfId="4" applyFont="1"/>
    <xf numFmtId="165" fontId="13" fillId="0" borderId="0" xfId="3" applyNumberFormat="1" applyFont="1" applyBorder="1"/>
    <xf numFmtId="0" fontId="12" fillId="0" borderId="0" xfId="4" applyFont="1"/>
    <xf numFmtId="0" fontId="19" fillId="0" borderId="0" xfId="4" applyFont="1" applyFill="1"/>
    <xf numFmtId="0" fontId="8" fillId="0" borderId="1" xfId="4" applyBorder="1"/>
    <xf numFmtId="165" fontId="13" fillId="0" borderId="4" xfId="4" applyNumberFormat="1" applyFont="1" applyBorder="1"/>
    <xf numFmtId="0" fontId="10" fillId="0" borderId="0" xfId="4" applyFont="1"/>
    <xf numFmtId="0" fontId="5" fillId="0" borderId="9" xfId="4" applyFont="1" applyBorder="1" applyAlignment="1">
      <alignment horizontal="center"/>
    </xf>
    <xf numFmtId="0" fontId="5" fillId="0" borderId="10" xfId="4" applyFont="1" applyBorder="1"/>
    <xf numFmtId="0" fontId="5" fillId="0" borderId="11" xfId="4" applyFont="1" applyBorder="1" applyAlignment="1">
      <alignment horizontal="center"/>
    </xf>
    <xf numFmtId="0" fontId="2" fillId="0" borderId="0" xfId="4" applyFont="1" applyAlignment="1">
      <alignment horizontal="right"/>
    </xf>
    <xf numFmtId="0" fontId="8" fillId="0" borderId="0" xfId="4" applyFont="1"/>
  </cellXfs>
  <cellStyles count="5">
    <cellStyle name="Currency_llaves99" xfId="1"/>
    <cellStyle name="Hyperlink_llaves99" xfId="2"/>
    <cellStyle name="Millares" xfId="3" builtinId="3"/>
    <cellStyle name="Normal" xfId="0" builtinId="0"/>
    <cellStyle name="Normal_ConciliacBanc Ref y Solucion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workbookViewId="0">
      <selection activeCell="G4" sqref="G4"/>
    </sheetView>
  </sheetViews>
  <sheetFormatPr baseColWidth="10" defaultRowHeight="12.75" x14ac:dyDescent="0.2"/>
  <cols>
    <col min="1" max="1" width="5" customWidth="1"/>
    <col min="2" max="2" width="20.28515625" customWidth="1"/>
    <col min="3" max="3" width="12.28515625" customWidth="1"/>
    <col min="4" max="4" width="6.7109375" customWidth="1"/>
    <col min="8" max="8" width="5.85546875" customWidth="1"/>
  </cols>
  <sheetData>
    <row r="1" spans="1:8" ht="20.25" x14ac:dyDescent="0.3">
      <c r="G1" s="10" t="s">
        <v>48</v>
      </c>
    </row>
    <row r="2" spans="1:8" x14ac:dyDescent="0.2">
      <c r="G2" s="11" t="s">
        <v>145</v>
      </c>
    </row>
    <row r="3" spans="1:8" x14ac:dyDescent="0.2">
      <c r="G3" s="12">
        <v>42004</v>
      </c>
    </row>
    <row r="4" spans="1:8" ht="15" x14ac:dyDescent="0.2">
      <c r="A4" s="13" t="s">
        <v>59</v>
      </c>
    </row>
    <row r="5" spans="1:8" ht="15" x14ac:dyDescent="0.2">
      <c r="A5" s="13"/>
    </row>
    <row r="6" spans="1:8" ht="18" x14ac:dyDescent="0.25">
      <c r="A6" s="37" t="s">
        <v>146</v>
      </c>
    </row>
    <row r="8" spans="1:8" x14ac:dyDescent="0.2">
      <c r="B8" s="42" t="s">
        <v>8</v>
      </c>
      <c r="C8" s="42" t="s">
        <v>9</v>
      </c>
      <c r="D8" s="43"/>
      <c r="E8" s="44" t="s">
        <v>147</v>
      </c>
      <c r="F8" s="45"/>
      <c r="G8" s="42" t="s">
        <v>9</v>
      </c>
    </row>
    <row r="9" spans="1:8" ht="13.5" thickBot="1" x14ac:dyDescent="0.25">
      <c r="B9" s="46"/>
      <c r="C9" s="46" t="s">
        <v>148</v>
      </c>
      <c r="D9" s="46" t="s">
        <v>149</v>
      </c>
      <c r="E9" s="46" t="s">
        <v>150</v>
      </c>
      <c r="F9" s="46" t="s">
        <v>151</v>
      </c>
      <c r="G9" s="46" t="s">
        <v>15</v>
      </c>
    </row>
    <row r="11" spans="1:8" x14ac:dyDescent="0.2">
      <c r="B11" t="s">
        <v>152</v>
      </c>
      <c r="C11" s="15">
        <v>2200</v>
      </c>
      <c r="D11" s="20" t="s">
        <v>119</v>
      </c>
      <c r="E11" s="15"/>
      <c r="F11" s="15">
        <v>-1000</v>
      </c>
      <c r="G11" s="15">
        <f>+C11+E11+F11</f>
        <v>1200</v>
      </c>
      <c r="H11" s="17" t="s">
        <v>101</v>
      </c>
    </row>
    <row r="12" spans="1:8" x14ac:dyDescent="0.2">
      <c r="C12" s="15"/>
      <c r="D12" s="20"/>
      <c r="E12" s="15"/>
      <c r="F12" s="15"/>
      <c r="G12" s="15"/>
      <c r="H12" s="17"/>
    </row>
    <row r="13" spans="1:8" x14ac:dyDescent="0.2">
      <c r="B13" t="s">
        <v>153</v>
      </c>
      <c r="C13" s="15">
        <v>500</v>
      </c>
      <c r="D13" s="20" t="s">
        <v>144</v>
      </c>
      <c r="E13" s="15"/>
      <c r="F13" s="15">
        <v>-10</v>
      </c>
      <c r="G13" s="15">
        <f>+C13+E13+F13</f>
        <v>490</v>
      </c>
      <c r="H13" s="17" t="s">
        <v>140</v>
      </c>
    </row>
    <row r="14" spans="1:8" x14ac:dyDescent="0.2">
      <c r="C14" s="15"/>
      <c r="D14" s="20"/>
      <c r="E14" s="15"/>
      <c r="F14" s="15"/>
      <c r="G14" s="15"/>
      <c r="H14" s="17"/>
    </row>
    <row r="15" spans="1:8" x14ac:dyDescent="0.2">
      <c r="B15" t="s">
        <v>154</v>
      </c>
      <c r="C15" s="15">
        <v>2100</v>
      </c>
      <c r="D15" s="20" t="s">
        <v>155</v>
      </c>
      <c r="E15" s="15">
        <v>3500</v>
      </c>
      <c r="F15" s="15">
        <v>-500</v>
      </c>
      <c r="G15" s="15">
        <f>+C15+E15+F15</f>
        <v>5100</v>
      </c>
      <c r="H15" s="17" t="s">
        <v>320</v>
      </c>
    </row>
    <row r="16" spans="1:8" x14ac:dyDescent="0.2">
      <c r="C16" s="15"/>
      <c r="D16" s="20"/>
      <c r="E16" s="15"/>
      <c r="F16" s="15"/>
      <c r="G16" s="15"/>
    </row>
    <row r="17" spans="1:7" ht="13.5" thickBot="1" x14ac:dyDescent="0.25">
      <c r="B17" s="1" t="s">
        <v>81</v>
      </c>
      <c r="C17" s="47">
        <f>SUM(C11:C16)</f>
        <v>4800</v>
      </c>
      <c r="D17" s="36"/>
      <c r="E17" s="33"/>
      <c r="F17" s="33"/>
      <c r="G17" s="47">
        <f>SUM(G11:G16)</f>
        <v>6790</v>
      </c>
    </row>
    <row r="18" spans="1:7" ht="13.5" thickTop="1" x14ac:dyDescent="0.2"/>
    <row r="21" spans="1:7" ht="18" x14ac:dyDescent="0.25">
      <c r="A21" s="37" t="s">
        <v>156</v>
      </c>
    </row>
    <row r="23" spans="1:7" x14ac:dyDescent="0.2">
      <c r="A23" s="16" t="s">
        <v>157</v>
      </c>
    </row>
    <row r="24" spans="1:7" x14ac:dyDescent="0.2">
      <c r="A24" t="s">
        <v>158</v>
      </c>
    </row>
    <row r="25" spans="1:7" x14ac:dyDescent="0.2">
      <c r="A25" t="s">
        <v>159</v>
      </c>
    </row>
    <row r="26" spans="1:7" x14ac:dyDescent="0.2">
      <c r="A26" t="s">
        <v>160</v>
      </c>
    </row>
    <row r="27" spans="1:7" x14ac:dyDescent="0.2">
      <c r="A27" t="s">
        <v>161</v>
      </c>
    </row>
    <row r="28" spans="1:7" x14ac:dyDescent="0.2">
      <c r="A28" t="s">
        <v>162</v>
      </c>
    </row>
    <row r="29" spans="1:7" x14ac:dyDescent="0.2">
      <c r="A29" s="16" t="s">
        <v>163</v>
      </c>
    </row>
    <row r="30" spans="1:7" x14ac:dyDescent="0.2">
      <c r="A30" t="s">
        <v>164</v>
      </c>
    </row>
    <row r="31" spans="1:7" x14ac:dyDescent="0.2">
      <c r="A31" t="s">
        <v>165</v>
      </c>
    </row>
    <row r="32" spans="1:7" x14ac:dyDescent="0.2">
      <c r="A32" t="s">
        <v>166</v>
      </c>
    </row>
    <row r="33" spans="1:1" x14ac:dyDescent="0.2">
      <c r="A33" t="s">
        <v>167</v>
      </c>
    </row>
    <row r="34" spans="1:1" x14ac:dyDescent="0.2">
      <c r="A34" t="s">
        <v>168</v>
      </c>
    </row>
    <row r="35" spans="1:1" x14ac:dyDescent="0.2">
      <c r="A35" t="s">
        <v>169</v>
      </c>
    </row>
    <row r="36" spans="1:1" x14ac:dyDescent="0.2">
      <c r="A36" s="16" t="s">
        <v>170</v>
      </c>
    </row>
    <row r="37" spans="1:1" x14ac:dyDescent="0.2">
      <c r="A37" t="s">
        <v>171</v>
      </c>
    </row>
    <row r="38" spans="1:1" x14ac:dyDescent="0.2">
      <c r="A38" t="s">
        <v>172</v>
      </c>
    </row>
    <row r="39" spans="1:1" x14ac:dyDescent="0.2">
      <c r="A39" s="16" t="s">
        <v>173</v>
      </c>
    </row>
    <row r="40" spans="1:1" x14ac:dyDescent="0.2">
      <c r="A40" t="s">
        <v>174</v>
      </c>
    </row>
    <row r="41" spans="1:1" x14ac:dyDescent="0.2">
      <c r="A41" t="s">
        <v>175</v>
      </c>
    </row>
    <row r="42" spans="1:1" x14ac:dyDescent="0.2">
      <c r="A42" t="s">
        <v>176</v>
      </c>
    </row>
    <row r="43" spans="1:1" x14ac:dyDescent="0.2">
      <c r="A43" t="s">
        <v>177</v>
      </c>
    </row>
    <row r="44" spans="1:1" x14ac:dyDescent="0.2">
      <c r="A44" t="s">
        <v>313</v>
      </c>
    </row>
    <row r="45" spans="1:1" x14ac:dyDescent="0.2">
      <c r="A45" t="s">
        <v>314</v>
      </c>
    </row>
    <row r="47" spans="1:1" ht="18" x14ac:dyDescent="0.25">
      <c r="A47" s="37" t="s">
        <v>178</v>
      </c>
    </row>
    <row r="48" spans="1:1" x14ac:dyDescent="0.2">
      <c r="A48" t="s">
        <v>318</v>
      </c>
    </row>
    <row r="50" spans="1:2" ht="18" x14ac:dyDescent="0.25">
      <c r="A50" s="37" t="s">
        <v>179</v>
      </c>
    </row>
    <row r="51" spans="1:2" x14ac:dyDescent="0.2">
      <c r="A51" t="s">
        <v>180</v>
      </c>
    </row>
    <row r="52" spans="1:2" x14ac:dyDescent="0.2">
      <c r="A52" t="s">
        <v>181</v>
      </c>
    </row>
    <row r="55" spans="1:2" x14ac:dyDescent="0.2">
      <c r="A55" s="24" t="s">
        <v>39</v>
      </c>
      <c r="B55" s="25"/>
    </row>
    <row r="56" spans="1:2" x14ac:dyDescent="0.2">
      <c r="A56" s="26" t="s">
        <v>40</v>
      </c>
      <c r="B56" s="27"/>
    </row>
  </sheetData>
  <phoneticPr fontId="0" type="noConversion"/>
  <pageMargins left="0.83" right="0.75" top="0.56999999999999995" bottom="1" header="0" footer="0"/>
  <pageSetup paperSize="9" scale="99" orientation="portrait" horizontalDpi="4294967294" verticalDpi="1200" r:id="rId1"/>
  <headerFooter alignWithMargins="0">
    <oddFooter>&amp;LRGM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selection activeCell="C29" sqref="C29"/>
    </sheetView>
  </sheetViews>
  <sheetFormatPr baseColWidth="10" defaultRowHeight="12.75" x14ac:dyDescent="0.2"/>
  <cols>
    <col min="1" max="1" width="13.7109375" customWidth="1"/>
    <col min="5" max="5" width="16.28515625" customWidth="1"/>
    <col min="6" max="6" width="4.85546875" customWidth="1"/>
  </cols>
  <sheetData>
    <row r="1" spans="1:8" ht="20.25" x14ac:dyDescent="0.3">
      <c r="G1" s="10" t="s">
        <v>58</v>
      </c>
    </row>
    <row r="2" spans="1:8" x14ac:dyDescent="0.2">
      <c r="G2" s="11" t="s">
        <v>30</v>
      </c>
    </row>
    <row r="3" spans="1:8" x14ac:dyDescent="0.2">
      <c r="G3" s="12">
        <v>42004</v>
      </c>
    </row>
    <row r="4" spans="1:8" ht="15" x14ac:dyDescent="0.2">
      <c r="A4" s="13" t="s">
        <v>59</v>
      </c>
    </row>
    <row r="6" spans="1:8" ht="15.75" x14ac:dyDescent="0.25">
      <c r="A6" s="14" t="s">
        <v>322</v>
      </c>
    </row>
    <row r="8" spans="1:8" x14ac:dyDescent="0.2">
      <c r="B8" s="1" t="s">
        <v>60</v>
      </c>
    </row>
    <row r="9" spans="1:8" x14ac:dyDescent="0.2">
      <c r="E9" s="15"/>
      <c r="F9" s="15"/>
      <c r="G9" s="15"/>
    </row>
    <row r="10" spans="1:8" x14ac:dyDescent="0.2">
      <c r="C10" s="16" t="s">
        <v>321</v>
      </c>
      <c r="E10" s="15"/>
      <c r="F10" s="15"/>
      <c r="G10" s="15">
        <v>2200</v>
      </c>
      <c r="H10" s="17" t="s">
        <v>61</v>
      </c>
    </row>
    <row r="11" spans="1:8" x14ac:dyDescent="0.2">
      <c r="E11" s="15"/>
      <c r="F11" s="15"/>
      <c r="G11" s="15"/>
    </row>
    <row r="12" spans="1:8" x14ac:dyDescent="0.2">
      <c r="B12" s="1" t="s">
        <v>62</v>
      </c>
      <c r="E12" s="15"/>
      <c r="F12" s="15"/>
      <c r="G12" s="15"/>
    </row>
    <row r="13" spans="1:8" x14ac:dyDescent="0.2">
      <c r="E13" s="15"/>
      <c r="F13" s="15"/>
      <c r="G13" s="15"/>
    </row>
    <row r="14" spans="1:8" x14ac:dyDescent="0.2">
      <c r="B14" s="18"/>
      <c r="C14" s="18" t="s">
        <v>63</v>
      </c>
      <c r="D14" s="18"/>
      <c r="E14" s="19" t="s">
        <v>64</v>
      </c>
      <c r="F14" s="19"/>
      <c r="G14" s="15"/>
    </row>
    <row r="15" spans="1:8" x14ac:dyDescent="0.2">
      <c r="E15" s="15"/>
      <c r="F15" s="15"/>
      <c r="G15" s="15"/>
    </row>
    <row r="16" spans="1:8" x14ac:dyDescent="0.2">
      <c r="C16" t="s">
        <v>65</v>
      </c>
      <c r="E16" s="15">
        <v>2000</v>
      </c>
      <c r="F16" s="20" t="s">
        <v>61</v>
      </c>
      <c r="G16" s="21"/>
    </row>
    <row r="17" spans="2:8" x14ac:dyDescent="0.2">
      <c r="C17" t="s">
        <v>66</v>
      </c>
      <c r="E17" s="15">
        <v>1000</v>
      </c>
      <c r="F17" s="20" t="s">
        <v>61</v>
      </c>
      <c r="G17" s="21"/>
    </row>
    <row r="18" spans="2:8" x14ac:dyDescent="0.2">
      <c r="C18" t="s">
        <v>67</v>
      </c>
      <c r="E18" s="15">
        <v>200</v>
      </c>
      <c r="F18" s="20" t="s">
        <v>61</v>
      </c>
      <c r="G18" s="21"/>
    </row>
    <row r="19" spans="2:8" x14ac:dyDescent="0.2">
      <c r="C19" t="s">
        <v>68</v>
      </c>
      <c r="E19" s="15">
        <v>100</v>
      </c>
      <c r="F19" s="20" t="s">
        <v>61</v>
      </c>
      <c r="G19" s="15"/>
    </row>
    <row r="20" spans="2:8" x14ac:dyDescent="0.2">
      <c r="C20" t="s">
        <v>69</v>
      </c>
      <c r="E20" s="15">
        <v>5000</v>
      </c>
      <c r="F20" s="20" t="s">
        <v>61</v>
      </c>
      <c r="G20" s="15"/>
    </row>
    <row r="21" spans="2:8" x14ac:dyDescent="0.2">
      <c r="C21" t="s">
        <v>70</v>
      </c>
      <c r="E21" s="15">
        <v>100</v>
      </c>
      <c r="F21" s="20" t="s">
        <v>61</v>
      </c>
      <c r="G21" s="15"/>
    </row>
    <row r="22" spans="2:8" x14ac:dyDescent="0.2">
      <c r="C22" t="s">
        <v>71</v>
      </c>
      <c r="E22" s="15">
        <v>300</v>
      </c>
      <c r="F22" s="20" t="s">
        <v>61</v>
      </c>
      <c r="G22" s="15"/>
    </row>
    <row r="23" spans="2:8" x14ac:dyDescent="0.2">
      <c r="C23" t="s">
        <v>72</v>
      </c>
      <c r="E23" s="15">
        <v>200</v>
      </c>
      <c r="F23" s="20" t="s">
        <v>61</v>
      </c>
      <c r="G23" s="15"/>
    </row>
    <row r="24" spans="2:8" x14ac:dyDescent="0.2">
      <c r="C24" t="s">
        <v>73</v>
      </c>
      <c r="E24" s="15">
        <v>50</v>
      </c>
      <c r="F24" s="20" t="s">
        <v>61</v>
      </c>
      <c r="G24" s="15">
        <f>SUM(E16:E24)</f>
        <v>8950</v>
      </c>
    </row>
    <row r="25" spans="2:8" x14ac:dyDescent="0.2">
      <c r="E25" s="15"/>
      <c r="F25" s="15"/>
      <c r="G25" s="15"/>
    </row>
    <row r="26" spans="2:8" x14ac:dyDescent="0.2">
      <c r="B26" s="1" t="s">
        <v>315</v>
      </c>
      <c r="E26" s="15"/>
      <c r="F26" s="15"/>
      <c r="G26" s="22">
        <v>-3000</v>
      </c>
      <c r="H26" s="17" t="s">
        <v>74</v>
      </c>
    </row>
    <row r="27" spans="2:8" x14ac:dyDescent="0.2">
      <c r="E27" s="15"/>
      <c r="F27" s="15"/>
      <c r="G27" s="15"/>
      <c r="H27" s="17"/>
    </row>
    <row r="28" spans="2:8" x14ac:dyDescent="0.2">
      <c r="C28" s="16" t="s">
        <v>323</v>
      </c>
      <c r="E28" s="15"/>
      <c r="F28" s="15"/>
      <c r="G28" s="15">
        <f>SUM(G10:G26)</f>
        <v>8150</v>
      </c>
      <c r="H28" s="17" t="s">
        <v>75</v>
      </c>
    </row>
    <row r="29" spans="2:8" x14ac:dyDescent="0.2">
      <c r="E29" s="15"/>
      <c r="F29" s="15"/>
      <c r="G29" s="15"/>
      <c r="H29" s="17"/>
    </row>
    <row r="30" spans="2:8" x14ac:dyDescent="0.2">
      <c r="C30" t="s">
        <v>76</v>
      </c>
      <c r="E30" s="15"/>
      <c r="F30" s="15"/>
      <c r="G30" s="22">
        <v>500</v>
      </c>
      <c r="H30" s="17" t="s">
        <v>61</v>
      </c>
    </row>
    <row r="31" spans="2:8" x14ac:dyDescent="0.2">
      <c r="E31" s="15"/>
      <c r="F31" s="15"/>
      <c r="G31" s="15"/>
    </row>
    <row r="32" spans="2:8" ht="13.5" thickBot="1" x14ac:dyDescent="0.25">
      <c r="C32" s="16" t="s">
        <v>77</v>
      </c>
      <c r="E32" s="15"/>
      <c r="F32" s="15"/>
      <c r="G32" s="23">
        <f>SUM(G28:G30)</f>
        <v>8650</v>
      </c>
      <c r="H32" s="17"/>
    </row>
    <row r="33" ht="13.5" thickTop="1" x14ac:dyDescent="0.2"/>
    <row r="53" spans="1:2" x14ac:dyDescent="0.2">
      <c r="A53" s="24" t="s">
        <v>39</v>
      </c>
      <c r="B53" s="25"/>
    </row>
    <row r="54" spans="1:2" x14ac:dyDescent="0.2">
      <c r="A54" s="26" t="s">
        <v>40</v>
      </c>
      <c r="B54" s="27"/>
    </row>
  </sheetData>
  <phoneticPr fontId="0" type="noConversion"/>
  <pageMargins left="0.55000000000000004" right="0.75" top="0.67" bottom="1" header="0" footer="0"/>
  <pageSetup paperSize="9" scale="98" orientation="portrait" horizontalDpi="4294967294" verticalDpi="1200" r:id="rId1"/>
  <headerFooter alignWithMargins="0">
    <oddFooter>&amp;LRGM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activeCell="D28" sqref="D28"/>
    </sheetView>
  </sheetViews>
  <sheetFormatPr baseColWidth="10" defaultRowHeight="12.75" x14ac:dyDescent="0.2"/>
  <cols>
    <col min="2" max="2" width="13.42578125" customWidth="1"/>
    <col min="3" max="3" width="13.7109375" customWidth="1"/>
    <col min="4" max="4" width="15" customWidth="1"/>
  </cols>
  <sheetData>
    <row r="1" spans="1:6" ht="20.25" x14ac:dyDescent="0.3">
      <c r="F1" s="10" t="s">
        <v>78</v>
      </c>
    </row>
    <row r="2" spans="1:6" x14ac:dyDescent="0.2">
      <c r="F2" s="11" t="s">
        <v>30</v>
      </c>
    </row>
    <row r="3" spans="1:6" x14ac:dyDescent="0.2">
      <c r="F3" s="12">
        <v>42369</v>
      </c>
    </row>
    <row r="5" spans="1:6" ht="15" x14ac:dyDescent="0.2">
      <c r="A5" s="13" t="s">
        <v>59</v>
      </c>
    </row>
    <row r="7" spans="1:6" ht="15.75" x14ac:dyDescent="0.25">
      <c r="A7" s="14" t="s">
        <v>324</v>
      </c>
    </row>
    <row r="10" spans="1:6" x14ac:dyDescent="0.2">
      <c r="A10" s="16" t="s">
        <v>79</v>
      </c>
    </row>
    <row r="12" spans="1:6" x14ac:dyDescent="0.2">
      <c r="C12" s="11" t="s">
        <v>80</v>
      </c>
      <c r="D12" s="11" t="s">
        <v>5</v>
      </c>
      <c r="E12" s="11" t="s">
        <v>1</v>
      </c>
    </row>
    <row r="14" spans="1:6" x14ac:dyDescent="0.2">
      <c r="C14" s="4">
        <v>100</v>
      </c>
      <c r="D14" s="4">
        <v>21</v>
      </c>
      <c r="E14" s="28">
        <f>+C14*D14</f>
        <v>2100</v>
      </c>
      <c r="F14" s="17" t="s">
        <v>74</v>
      </c>
    </row>
    <row r="15" spans="1:6" x14ac:dyDescent="0.2">
      <c r="C15" s="4">
        <v>50</v>
      </c>
      <c r="D15" s="4">
        <v>9</v>
      </c>
      <c r="E15" s="28">
        <f>+C15*D15</f>
        <v>450</v>
      </c>
      <c r="F15" s="17" t="s">
        <v>74</v>
      </c>
    </row>
    <row r="16" spans="1:6" x14ac:dyDescent="0.2">
      <c r="C16" s="4">
        <v>10</v>
      </c>
      <c r="D16" s="4">
        <v>3</v>
      </c>
      <c r="E16" s="28">
        <f>+C16*D16</f>
        <v>30</v>
      </c>
      <c r="F16" s="17" t="s">
        <v>74</v>
      </c>
    </row>
    <row r="17" spans="1:6" x14ac:dyDescent="0.2">
      <c r="C17" s="4">
        <v>1</v>
      </c>
      <c r="D17" s="4">
        <v>70</v>
      </c>
      <c r="E17" s="29">
        <f>+C17*D17</f>
        <v>70</v>
      </c>
      <c r="F17" s="17" t="s">
        <v>74</v>
      </c>
    </row>
    <row r="18" spans="1:6" x14ac:dyDescent="0.2">
      <c r="E18" s="28"/>
      <c r="F18" s="17"/>
    </row>
    <row r="19" spans="1:6" ht="13.5" thickBot="1" x14ac:dyDescent="0.25">
      <c r="D19" s="1" t="s">
        <v>81</v>
      </c>
      <c r="E19" s="30">
        <f>SUM(E14:E17)</f>
        <v>2650</v>
      </c>
      <c r="F19" s="17" t="s">
        <v>75</v>
      </c>
    </row>
    <row r="20" spans="1:6" ht="13.5" thickTop="1" x14ac:dyDescent="0.2">
      <c r="F20" s="17"/>
    </row>
    <row r="21" spans="1:6" x14ac:dyDescent="0.2">
      <c r="F21" s="17"/>
    </row>
    <row r="22" spans="1:6" x14ac:dyDescent="0.2">
      <c r="A22" s="16" t="s">
        <v>82</v>
      </c>
      <c r="F22" s="17"/>
    </row>
    <row r="23" spans="1:6" x14ac:dyDescent="0.2">
      <c r="F23" s="17"/>
    </row>
    <row r="24" spans="1:6" x14ac:dyDescent="0.2">
      <c r="B24" s="11" t="s">
        <v>83</v>
      </c>
      <c r="C24" s="11" t="s">
        <v>4</v>
      </c>
      <c r="D24" s="11" t="s">
        <v>3</v>
      </c>
      <c r="E24" s="11" t="s">
        <v>1</v>
      </c>
      <c r="F24" s="17"/>
    </row>
    <row r="25" spans="1:6" x14ac:dyDescent="0.2">
      <c r="F25" s="17"/>
    </row>
    <row r="26" spans="1:6" x14ac:dyDescent="0.2">
      <c r="A26" s="4"/>
      <c r="B26" s="4" t="s">
        <v>84</v>
      </c>
      <c r="C26" s="4">
        <v>220693</v>
      </c>
      <c r="D26" s="31">
        <v>42008</v>
      </c>
      <c r="E26" s="15">
        <v>1000</v>
      </c>
      <c r="F26" s="17" t="s">
        <v>61</v>
      </c>
    </row>
    <row r="27" spans="1:6" x14ac:dyDescent="0.2">
      <c r="A27" s="4"/>
      <c r="B27" s="4" t="s">
        <v>85</v>
      </c>
      <c r="C27" s="4">
        <v>6777</v>
      </c>
      <c r="D27" s="31">
        <v>42029</v>
      </c>
      <c r="E27" s="22">
        <v>5000</v>
      </c>
      <c r="F27" s="17" t="s">
        <v>61</v>
      </c>
    </row>
    <row r="28" spans="1:6" x14ac:dyDescent="0.2">
      <c r="E28" s="15"/>
      <c r="F28" s="17"/>
    </row>
    <row r="29" spans="1:6" ht="13.5" thickBot="1" x14ac:dyDescent="0.25">
      <c r="C29" s="1" t="s">
        <v>81</v>
      </c>
      <c r="D29" s="1"/>
      <c r="E29" s="23">
        <f>SUM(E26:E27)</f>
        <v>6000</v>
      </c>
      <c r="F29" s="17" t="s">
        <v>75</v>
      </c>
    </row>
    <row r="30" spans="1:6" ht="13.5" thickTop="1" x14ac:dyDescent="0.2">
      <c r="E30" s="15"/>
      <c r="F30" s="17"/>
    </row>
    <row r="31" spans="1:6" x14ac:dyDescent="0.2">
      <c r="E31" s="15"/>
      <c r="F31" s="17"/>
    </row>
    <row r="32" spans="1:6" ht="13.5" thickBot="1" x14ac:dyDescent="0.25">
      <c r="A32" s="16" t="s">
        <v>86</v>
      </c>
      <c r="E32" s="32">
        <f>+E19+E29</f>
        <v>8650</v>
      </c>
      <c r="F32" s="17" t="s">
        <v>75</v>
      </c>
    </row>
    <row r="33" ht="13.5" thickTop="1" x14ac:dyDescent="0.2"/>
    <row r="52" spans="1:2" x14ac:dyDescent="0.2">
      <c r="A52" s="24" t="s">
        <v>39</v>
      </c>
      <c r="B52" s="25"/>
    </row>
    <row r="53" spans="1:2" x14ac:dyDescent="0.2">
      <c r="A53" s="26" t="s">
        <v>40</v>
      </c>
      <c r="B53" s="27"/>
    </row>
  </sheetData>
  <phoneticPr fontId="0" type="noConversion"/>
  <pageMargins left="1.19" right="0.75" top="1.07" bottom="1" header="0" footer="0"/>
  <pageSetup paperSize="9" scale="93" orientation="portrait" horizontalDpi="4294967294" verticalDpi="1200" r:id="rId1"/>
  <headerFooter alignWithMargins="0">
    <oddFooter>&amp;LRGM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32" sqref="A32"/>
    </sheetView>
  </sheetViews>
  <sheetFormatPr baseColWidth="10" defaultRowHeight="12.75" x14ac:dyDescent="0.2"/>
  <cols>
    <col min="4" max="4" width="15.28515625" customWidth="1"/>
  </cols>
  <sheetData>
    <row r="1" spans="1:6" ht="20.25" x14ac:dyDescent="0.3">
      <c r="F1" s="10" t="s">
        <v>75</v>
      </c>
    </row>
    <row r="2" spans="1:6" x14ac:dyDescent="0.2">
      <c r="F2" s="11" t="s">
        <v>30</v>
      </c>
    </row>
    <row r="3" spans="1:6" x14ac:dyDescent="0.2">
      <c r="F3" s="12">
        <v>42369</v>
      </c>
    </row>
    <row r="5" spans="1:6" ht="15" x14ac:dyDescent="0.2">
      <c r="A5" s="13" t="s">
        <v>59</v>
      </c>
    </row>
    <row r="7" spans="1:6" ht="15.75" x14ac:dyDescent="0.25">
      <c r="A7" s="14" t="s">
        <v>325</v>
      </c>
    </row>
    <row r="9" spans="1:6" x14ac:dyDescent="0.2">
      <c r="A9" s="16" t="s">
        <v>87</v>
      </c>
    </row>
    <row r="11" spans="1:6" x14ac:dyDescent="0.2">
      <c r="B11" t="s">
        <v>88</v>
      </c>
      <c r="E11" s="15">
        <v>8150</v>
      </c>
      <c r="F11" s="17" t="s">
        <v>58</v>
      </c>
    </row>
    <row r="12" spans="1:6" x14ac:dyDescent="0.2">
      <c r="B12" t="s">
        <v>89</v>
      </c>
      <c r="E12" s="15">
        <v>500</v>
      </c>
      <c r="F12" s="17" t="s">
        <v>58</v>
      </c>
    </row>
    <row r="13" spans="1:6" x14ac:dyDescent="0.2">
      <c r="E13" s="15"/>
      <c r="F13" s="17"/>
    </row>
    <row r="14" spans="1:6" ht="13.5" thickBot="1" x14ac:dyDescent="0.25">
      <c r="C14" s="16" t="s">
        <v>90</v>
      </c>
      <c r="E14" s="23">
        <f>SUM(E11:E12)</f>
        <v>8650</v>
      </c>
      <c r="F14" s="17" t="s">
        <v>58</v>
      </c>
    </row>
    <row r="15" spans="1:6" ht="13.5" thickTop="1" x14ac:dyDescent="0.2">
      <c r="E15" s="15"/>
      <c r="F15" s="17"/>
    </row>
    <row r="16" spans="1:6" x14ac:dyDescent="0.2">
      <c r="E16" s="15"/>
      <c r="F16" s="17"/>
    </row>
    <row r="17" spans="1:6" x14ac:dyDescent="0.2">
      <c r="A17" s="16" t="s">
        <v>91</v>
      </c>
      <c r="E17" s="15"/>
      <c r="F17" s="17"/>
    </row>
    <row r="18" spans="1:6" x14ac:dyDescent="0.2">
      <c r="E18" s="15"/>
      <c r="F18" s="17"/>
    </row>
    <row r="19" spans="1:6" x14ac:dyDescent="0.2">
      <c r="B19" t="s">
        <v>92</v>
      </c>
      <c r="E19" s="15">
        <v>2650</v>
      </c>
      <c r="F19" s="17" t="s">
        <v>78</v>
      </c>
    </row>
    <row r="20" spans="1:6" x14ac:dyDescent="0.2">
      <c r="B20" t="s">
        <v>93</v>
      </c>
      <c r="E20" s="15">
        <v>6000</v>
      </c>
      <c r="F20" s="17" t="s">
        <v>78</v>
      </c>
    </row>
    <row r="21" spans="1:6" x14ac:dyDescent="0.2">
      <c r="B21" t="s">
        <v>94</v>
      </c>
      <c r="E21" s="15">
        <v>0</v>
      </c>
      <c r="F21" s="17"/>
    </row>
    <row r="22" spans="1:6" x14ac:dyDescent="0.2">
      <c r="E22" s="15"/>
      <c r="F22" s="17"/>
    </row>
    <row r="23" spans="1:6" ht="13.5" thickBot="1" x14ac:dyDescent="0.25">
      <c r="C23" s="16" t="s">
        <v>95</v>
      </c>
      <c r="E23" s="23">
        <f>SUM(E19:E21)</f>
        <v>8650</v>
      </c>
      <c r="F23" s="17" t="s">
        <v>78</v>
      </c>
    </row>
    <row r="24" spans="1:6" ht="13.5" thickTop="1" x14ac:dyDescent="0.2">
      <c r="E24" s="15"/>
    </row>
    <row r="25" spans="1:6" x14ac:dyDescent="0.2">
      <c r="E25" s="15"/>
    </row>
    <row r="26" spans="1:6" ht="13.5" thickBot="1" x14ac:dyDescent="0.25">
      <c r="A26" s="16" t="s">
        <v>96</v>
      </c>
      <c r="E26" s="23">
        <v>0</v>
      </c>
    </row>
    <row r="27" spans="1:6" ht="13.5" thickTop="1" x14ac:dyDescent="0.2"/>
    <row r="29" spans="1:6" x14ac:dyDescent="0.2">
      <c r="A29" t="s">
        <v>97</v>
      </c>
    </row>
    <row r="30" spans="1:6" x14ac:dyDescent="0.2">
      <c r="A30" t="s">
        <v>98</v>
      </c>
    </row>
    <row r="31" spans="1:6" x14ac:dyDescent="0.2">
      <c r="A31" t="s">
        <v>326</v>
      </c>
    </row>
    <row r="36" spans="2:5" x14ac:dyDescent="0.2">
      <c r="B36" s="11" t="s">
        <v>99</v>
      </c>
      <c r="C36" s="11"/>
      <c r="E36" s="11" t="s">
        <v>100</v>
      </c>
    </row>
    <row r="37" spans="2:5" x14ac:dyDescent="0.2">
      <c r="B37" s="11"/>
      <c r="C37" s="11"/>
      <c r="E37" s="11" t="s">
        <v>30</v>
      </c>
    </row>
  </sheetData>
  <phoneticPr fontId="0" type="noConversion"/>
  <pageMargins left="1.29" right="0.75" top="1.19" bottom="1" header="0" footer="0"/>
  <pageSetup paperSize="9" scale="96" orientation="portrait" horizontalDpi="4294967294" verticalDpi="1200" r:id="rId1"/>
  <headerFooter alignWithMargins="0">
    <oddFooter>&amp;LRGM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opLeftCell="A7" workbookViewId="0">
      <selection activeCell="B37" sqref="B37"/>
    </sheetView>
  </sheetViews>
  <sheetFormatPr baseColWidth="10" defaultRowHeight="12.75" x14ac:dyDescent="0.2"/>
  <cols>
    <col min="3" max="3" width="12.7109375" customWidth="1"/>
    <col min="5" max="5" width="16" customWidth="1"/>
    <col min="6" max="6" width="12.7109375" customWidth="1"/>
  </cols>
  <sheetData>
    <row r="2" spans="1:7" ht="20.25" x14ac:dyDescent="0.3">
      <c r="F2" s="10" t="s">
        <v>101</v>
      </c>
    </row>
    <row r="3" spans="1:7" x14ac:dyDescent="0.2">
      <c r="F3" s="11" t="s">
        <v>30</v>
      </c>
    </row>
    <row r="4" spans="1:7" x14ac:dyDescent="0.2">
      <c r="F4" s="12">
        <v>42369</v>
      </c>
    </row>
    <row r="5" spans="1:7" ht="15" x14ac:dyDescent="0.2">
      <c r="A5" s="13" t="s">
        <v>59</v>
      </c>
    </row>
    <row r="7" spans="1:7" ht="15.75" x14ac:dyDescent="0.25">
      <c r="A7" s="14" t="s">
        <v>102</v>
      </c>
    </row>
    <row r="9" spans="1:7" ht="15.75" x14ac:dyDescent="0.25">
      <c r="A9" s="14" t="s">
        <v>327</v>
      </c>
    </row>
    <row r="12" spans="1:7" x14ac:dyDescent="0.2">
      <c r="B12" s="16" t="s">
        <v>328</v>
      </c>
      <c r="E12" s="15"/>
      <c r="F12" s="33">
        <v>2200</v>
      </c>
      <c r="G12" s="17" t="s">
        <v>61</v>
      </c>
    </row>
    <row r="13" spans="1:7" x14ac:dyDescent="0.2">
      <c r="E13" s="15"/>
      <c r="F13" s="33"/>
      <c r="G13" s="17"/>
    </row>
    <row r="14" spans="1:7" x14ac:dyDescent="0.2">
      <c r="B14" s="1" t="s">
        <v>28</v>
      </c>
      <c r="C14" s="16" t="s">
        <v>103</v>
      </c>
      <c r="E14" s="15"/>
      <c r="F14" s="33"/>
      <c r="G14" s="17"/>
    </row>
    <row r="15" spans="1:7" x14ac:dyDescent="0.2">
      <c r="E15" s="15"/>
      <c r="F15" s="33"/>
      <c r="G15" s="17"/>
    </row>
    <row r="16" spans="1:7" x14ac:dyDescent="0.2">
      <c r="C16" s="11" t="s">
        <v>104</v>
      </c>
      <c r="D16" s="11" t="s">
        <v>3</v>
      </c>
      <c r="E16" s="34" t="s">
        <v>64</v>
      </c>
      <c r="F16" s="33"/>
      <c r="G16" s="17"/>
    </row>
    <row r="17" spans="2:7" x14ac:dyDescent="0.2">
      <c r="E17" s="15"/>
      <c r="F17" s="33"/>
      <c r="G17" s="17"/>
    </row>
    <row r="18" spans="2:7" x14ac:dyDescent="0.2">
      <c r="C18" t="s">
        <v>105</v>
      </c>
      <c r="D18" s="5">
        <v>42005</v>
      </c>
      <c r="E18" s="15">
        <v>200</v>
      </c>
      <c r="F18" s="33"/>
      <c r="G18" s="17"/>
    </row>
    <row r="19" spans="2:7" x14ac:dyDescent="0.2">
      <c r="C19" t="s">
        <v>106</v>
      </c>
      <c r="D19" s="5">
        <v>42005</v>
      </c>
      <c r="E19" s="15">
        <v>300</v>
      </c>
      <c r="F19" s="33"/>
      <c r="G19" s="17"/>
    </row>
    <row r="20" spans="2:7" x14ac:dyDescent="0.2">
      <c r="C20" t="s">
        <v>107</v>
      </c>
      <c r="D20" s="5">
        <v>42006</v>
      </c>
      <c r="E20" s="15">
        <v>400</v>
      </c>
      <c r="F20" s="33"/>
      <c r="G20" s="17"/>
    </row>
    <row r="21" spans="2:7" x14ac:dyDescent="0.2">
      <c r="C21" t="s">
        <v>108</v>
      </c>
      <c r="D21" s="5">
        <v>42006</v>
      </c>
      <c r="E21" s="15">
        <v>500</v>
      </c>
      <c r="F21" s="33"/>
      <c r="G21" s="17"/>
    </row>
    <row r="22" spans="2:7" x14ac:dyDescent="0.2">
      <c r="C22" t="s">
        <v>109</v>
      </c>
      <c r="D22" s="5">
        <v>42005</v>
      </c>
      <c r="E22" s="15">
        <v>600</v>
      </c>
      <c r="F22" s="33"/>
      <c r="G22" s="17"/>
    </row>
    <row r="23" spans="2:7" x14ac:dyDescent="0.2">
      <c r="C23" t="s">
        <v>110</v>
      </c>
      <c r="D23" s="5">
        <v>42006</v>
      </c>
      <c r="E23" s="15">
        <v>700</v>
      </c>
      <c r="F23" s="33"/>
      <c r="G23" s="17"/>
    </row>
    <row r="24" spans="2:7" x14ac:dyDescent="0.2">
      <c r="C24" t="s">
        <v>111</v>
      </c>
      <c r="D24" s="5">
        <v>42006</v>
      </c>
      <c r="E24" s="15">
        <v>800</v>
      </c>
      <c r="F24" s="33"/>
      <c r="G24" s="17"/>
    </row>
    <row r="25" spans="2:7" x14ac:dyDescent="0.2">
      <c r="C25" t="s">
        <v>112</v>
      </c>
      <c r="D25" s="5">
        <v>42005</v>
      </c>
      <c r="E25" s="15">
        <v>100</v>
      </c>
      <c r="F25" s="33"/>
      <c r="G25" s="17"/>
    </row>
    <row r="26" spans="2:7" x14ac:dyDescent="0.2">
      <c r="C26" t="s">
        <v>113</v>
      </c>
      <c r="D26" s="5">
        <v>42006</v>
      </c>
      <c r="E26" s="15">
        <v>200</v>
      </c>
      <c r="F26" s="33"/>
      <c r="G26" s="17"/>
    </row>
    <row r="27" spans="2:7" x14ac:dyDescent="0.2">
      <c r="C27" t="s">
        <v>114</v>
      </c>
      <c r="D27" s="5">
        <v>42005</v>
      </c>
      <c r="E27" s="15">
        <v>300</v>
      </c>
      <c r="F27" s="33"/>
      <c r="G27" s="17"/>
    </row>
    <row r="28" spans="2:7" x14ac:dyDescent="0.2">
      <c r="C28" t="s">
        <v>115</v>
      </c>
      <c r="D28" s="5">
        <v>42006</v>
      </c>
      <c r="E28" s="22">
        <v>400</v>
      </c>
      <c r="F28" s="33">
        <f>-SUM(E18:E28)</f>
        <v>-4500</v>
      </c>
      <c r="G28" s="17" t="s">
        <v>74</v>
      </c>
    </row>
    <row r="29" spans="2:7" x14ac:dyDescent="0.2">
      <c r="E29" s="15"/>
      <c r="F29" s="33"/>
      <c r="G29" s="17"/>
    </row>
    <row r="30" spans="2:7" x14ac:dyDescent="0.2">
      <c r="E30" s="15"/>
      <c r="F30" s="33"/>
      <c r="G30" s="17"/>
    </row>
    <row r="31" spans="2:7" x14ac:dyDescent="0.2">
      <c r="B31" s="1" t="s">
        <v>27</v>
      </c>
      <c r="C31" s="16" t="s">
        <v>116</v>
      </c>
      <c r="D31" s="1"/>
      <c r="E31" s="15"/>
      <c r="F31" s="33"/>
      <c r="G31" s="17"/>
    </row>
    <row r="32" spans="2:7" x14ac:dyDescent="0.2">
      <c r="E32" s="15"/>
      <c r="F32" s="33"/>
      <c r="G32" s="17"/>
    </row>
    <row r="33" spans="2:7" x14ac:dyDescent="0.2">
      <c r="D33" s="5">
        <v>42005</v>
      </c>
      <c r="E33" s="15">
        <v>1500</v>
      </c>
      <c r="F33" s="33"/>
      <c r="G33" s="17"/>
    </row>
    <row r="34" spans="2:7" x14ac:dyDescent="0.2">
      <c r="D34" s="5">
        <v>42006</v>
      </c>
      <c r="E34" s="22">
        <v>3000</v>
      </c>
      <c r="F34" s="35">
        <f>SUM(E33:E34)</f>
        <v>4500</v>
      </c>
      <c r="G34" s="17" t="s">
        <v>74</v>
      </c>
    </row>
    <row r="35" spans="2:7" x14ac:dyDescent="0.2">
      <c r="E35" s="15"/>
      <c r="F35" s="33"/>
      <c r="G35" s="17"/>
    </row>
    <row r="36" spans="2:7" x14ac:dyDescent="0.2">
      <c r="B36" s="16" t="s">
        <v>329</v>
      </c>
      <c r="E36" s="15"/>
      <c r="F36" s="36">
        <f>SUM(F12:F34)</f>
        <v>2200</v>
      </c>
      <c r="G36" s="17" t="s">
        <v>117</v>
      </c>
    </row>
    <row r="37" spans="2:7" x14ac:dyDescent="0.2">
      <c r="G37" s="17"/>
    </row>
    <row r="38" spans="2:7" x14ac:dyDescent="0.2">
      <c r="B38" s="16" t="s">
        <v>43</v>
      </c>
      <c r="G38" s="17"/>
    </row>
    <row r="39" spans="2:7" x14ac:dyDescent="0.2">
      <c r="G39" s="17"/>
    </row>
    <row r="40" spans="2:7" x14ac:dyDescent="0.2">
      <c r="C40" t="s">
        <v>118</v>
      </c>
      <c r="F40" s="22">
        <v>-1000</v>
      </c>
      <c r="G40" s="17" t="s">
        <v>119</v>
      </c>
    </row>
    <row r="41" spans="2:7" x14ac:dyDescent="0.2">
      <c r="G41" s="17"/>
    </row>
    <row r="42" spans="2:7" ht="13.5" thickBot="1" x14ac:dyDescent="0.25">
      <c r="B42" s="16" t="s">
        <v>120</v>
      </c>
      <c r="F42" s="32">
        <f>SUM(F36:F41)</f>
        <v>1200</v>
      </c>
      <c r="G42" s="17" t="s">
        <v>48</v>
      </c>
    </row>
    <row r="43" spans="2:7" ht="13.5" thickTop="1" x14ac:dyDescent="0.2"/>
    <row r="53" spans="1:2" x14ac:dyDescent="0.2">
      <c r="A53" s="24" t="s">
        <v>39</v>
      </c>
      <c r="B53" s="25"/>
    </row>
    <row r="54" spans="1:2" x14ac:dyDescent="0.2">
      <c r="A54" s="26" t="s">
        <v>40</v>
      </c>
      <c r="B54" s="27"/>
    </row>
  </sheetData>
  <phoneticPr fontId="0" type="noConversion"/>
  <pageMargins left="1" right="0.75" top="0.88" bottom="1" header="0" footer="0"/>
  <pageSetup paperSize="9" scale="86" orientation="portrait" horizontalDpi="4294967294" verticalDpi="1200" r:id="rId1"/>
  <headerFooter alignWithMargins="0">
    <oddFooter>&amp;LRGM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19" workbookViewId="0">
      <selection activeCell="B18" sqref="B18"/>
    </sheetView>
  </sheetViews>
  <sheetFormatPr baseColWidth="10" defaultRowHeight="12.75" x14ac:dyDescent="0.2"/>
  <cols>
    <col min="4" max="4" width="15.140625" customWidth="1"/>
  </cols>
  <sheetData>
    <row r="2" spans="1:6" ht="20.25" x14ac:dyDescent="0.3">
      <c r="F2" s="10" t="s">
        <v>121</v>
      </c>
    </row>
    <row r="3" spans="1:6" x14ac:dyDescent="0.2">
      <c r="F3" s="11" t="s">
        <v>30</v>
      </c>
    </row>
    <row r="4" spans="1:6" x14ac:dyDescent="0.2">
      <c r="F4" s="12">
        <v>42369</v>
      </c>
    </row>
    <row r="6" spans="1:6" ht="15" x14ac:dyDescent="0.2">
      <c r="A6" s="13" t="s">
        <v>59</v>
      </c>
    </row>
    <row r="9" spans="1:6" ht="18" x14ac:dyDescent="0.25">
      <c r="A9" s="37" t="s">
        <v>122</v>
      </c>
    </row>
    <row r="10" spans="1:6" ht="18" x14ac:dyDescent="0.25">
      <c r="A10" s="37"/>
    </row>
    <row r="11" spans="1:6" ht="18" x14ac:dyDescent="0.25">
      <c r="A11" s="37"/>
      <c r="B11" t="s">
        <v>123</v>
      </c>
    </row>
    <row r="13" spans="1:6" x14ac:dyDescent="0.2">
      <c r="B13" s="38" t="s">
        <v>124</v>
      </c>
      <c r="E13">
        <v>1000</v>
      </c>
    </row>
    <row r="15" spans="1:6" x14ac:dyDescent="0.2">
      <c r="C15" s="38" t="s">
        <v>125</v>
      </c>
      <c r="F15">
        <v>1000</v>
      </c>
    </row>
    <row r="17" spans="2:6" x14ac:dyDescent="0.2">
      <c r="B17" t="s">
        <v>330</v>
      </c>
    </row>
    <row r="18" spans="2:6" x14ac:dyDescent="0.2">
      <c r="B18" s="2" t="s">
        <v>126</v>
      </c>
      <c r="C18" s="2"/>
      <c r="D18" s="2"/>
    </row>
    <row r="19" spans="2:6" x14ac:dyDescent="0.2">
      <c r="B19" s="2"/>
      <c r="C19" s="2"/>
      <c r="D19" s="2"/>
    </row>
    <row r="20" spans="2:6" x14ac:dyDescent="0.2">
      <c r="B20" s="38" t="s">
        <v>127</v>
      </c>
      <c r="E20">
        <v>10</v>
      </c>
    </row>
    <row r="22" spans="2:6" x14ac:dyDescent="0.2">
      <c r="C22" s="38" t="s">
        <v>128</v>
      </c>
      <c r="F22">
        <v>10</v>
      </c>
    </row>
    <row r="24" spans="2:6" x14ac:dyDescent="0.2">
      <c r="B24" t="s">
        <v>129</v>
      </c>
    </row>
    <row r="25" spans="2:6" x14ac:dyDescent="0.2">
      <c r="B25" t="s">
        <v>130</v>
      </c>
    </row>
    <row r="26" spans="2:6" x14ac:dyDescent="0.2">
      <c r="E26" s="15"/>
      <c r="F26" s="15"/>
    </row>
    <row r="27" spans="2:6" x14ac:dyDescent="0.2">
      <c r="E27" s="15"/>
      <c r="F27" s="15"/>
    </row>
    <row r="28" spans="2:6" ht="14.25" x14ac:dyDescent="0.2">
      <c r="B28" s="39" t="s">
        <v>131</v>
      </c>
      <c r="E28" s="15">
        <v>500</v>
      </c>
      <c r="F28" s="15"/>
    </row>
    <row r="29" spans="2:6" x14ac:dyDescent="0.2">
      <c r="E29" s="15"/>
      <c r="F29" s="15"/>
    </row>
    <row r="30" spans="2:6" ht="14.25" x14ac:dyDescent="0.2">
      <c r="B30" s="40" t="s">
        <v>132</v>
      </c>
      <c r="C30" s="39" t="s">
        <v>133</v>
      </c>
      <c r="E30" s="15"/>
      <c r="F30" s="15">
        <v>500</v>
      </c>
    </row>
    <row r="31" spans="2:6" x14ac:dyDescent="0.2">
      <c r="E31" s="15"/>
      <c r="F31" s="15"/>
    </row>
    <row r="32" spans="2:6" x14ac:dyDescent="0.2">
      <c r="B32" t="s">
        <v>134</v>
      </c>
      <c r="E32" s="15"/>
      <c r="F32" s="15"/>
    </row>
    <row r="33" spans="2:6" x14ac:dyDescent="0.2">
      <c r="B33" t="s">
        <v>135</v>
      </c>
      <c r="E33" s="15"/>
      <c r="F33" s="15"/>
    </row>
    <row r="34" spans="2:6" x14ac:dyDescent="0.2">
      <c r="E34" s="15"/>
      <c r="F34" s="15"/>
    </row>
    <row r="35" spans="2:6" ht="14.25" x14ac:dyDescent="0.2">
      <c r="B35" s="39" t="s">
        <v>136</v>
      </c>
      <c r="E35" s="15">
        <v>3500</v>
      </c>
      <c r="F35" s="15"/>
    </row>
    <row r="36" spans="2:6" x14ac:dyDescent="0.2">
      <c r="E36" s="15"/>
      <c r="F36" s="15"/>
    </row>
    <row r="37" spans="2:6" ht="14.25" x14ac:dyDescent="0.2">
      <c r="B37" s="40" t="s">
        <v>132</v>
      </c>
      <c r="C37" s="39" t="s">
        <v>137</v>
      </c>
      <c r="E37" s="15"/>
      <c r="F37" s="15">
        <v>3500</v>
      </c>
    </row>
    <row r="38" spans="2:6" x14ac:dyDescent="0.2">
      <c r="E38" s="15"/>
      <c r="F38" s="15"/>
    </row>
    <row r="39" spans="2:6" x14ac:dyDescent="0.2">
      <c r="B39" t="s">
        <v>138</v>
      </c>
      <c r="E39" s="15"/>
      <c r="F39" s="15"/>
    </row>
    <row r="40" spans="2:6" x14ac:dyDescent="0.2">
      <c r="B40" t="s">
        <v>139</v>
      </c>
      <c r="E40" s="15"/>
      <c r="F40" s="15"/>
    </row>
    <row r="41" spans="2:6" x14ac:dyDescent="0.2">
      <c r="E41" s="15"/>
      <c r="F41" s="15"/>
    </row>
    <row r="49" spans="1:2" x14ac:dyDescent="0.2">
      <c r="A49" s="24" t="s">
        <v>39</v>
      </c>
      <c r="B49" s="25"/>
    </row>
    <row r="50" spans="1:2" x14ac:dyDescent="0.2">
      <c r="A50" s="26" t="s">
        <v>40</v>
      </c>
      <c r="B50" s="27"/>
    </row>
  </sheetData>
  <phoneticPr fontId="0" type="noConversion"/>
  <pageMargins left="1.02" right="0.75" top="1.05" bottom="1" header="0" footer="0"/>
  <pageSetup paperSize="9" orientation="portrait" horizontalDpi="4294967294" verticalDpi="1200" r:id="rId1"/>
  <headerFooter alignWithMargins="0">
    <oddFooter>&amp;LRGM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workbookViewId="0">
      <selection activeCell="F5" sqref="F5"/>
    </sheetView>
  </sheetViews>
  <sheetFormatPr baseColWidth="10" defaultRowHeight="12.75" x14ac:dyDescent="0.2"/>
  <sheetData>
    <row r="2" spans="1:7" ht="20.25" x14ac:dyDescent="0.3">
      <c r="F2" s="10" t="s">
        <v>140</v>
      </c>
    </row>
    <row r="3" spans="1:7" x14ac:dyDescent="0.2">
      <c r="F3" s="11" t="s">
        <v>30</v>
      </c>
    </row>
    <row r="4" spans="1:7" x14ac:dyDescent="0.2">
      <c r="F4" s="12">
        <v>42369</v>
      </c>
    </row>
    <row r="6" spans="1:7" ht="15" x14ac:dyDescent="0.2">
      <c r="A6" s="13" t="s">
        <v>59</v>
      </c>
    </row>
    <row r="9" spans="1:7" ht="15.75" x14ac:dyDescent="0.25">
      <c r="A9" s="14" t="s">
        <v>141</v>
      </c>
    </row>
    <row r="12" spans="1:7" x14ac:dyDescent="0.2">
      <c r="B12" s="16" t="s">
        <v>142</v>
      </c>
      <c r="F12" s="15">
        <v>500</v>
      </c>
      <c r="G12" s="41" t="s">
        <v>117</v>
      </c>
    </row>
    <row r="13" spans="1:7" x14ac:dyDescent="0.2">
      <c r="F13" s="15"/>
      <c r="G13" s="17"/>
    </row>
    <row r="14" spans="1:7" x14ac:dyDescent="0.2">
      <c r="B14" t="s">
        <v>143</v>
      </c>
      <c r="F14" s="22">
        <v>-10</v>
      </c>
      <c r="G14" s="17" t="s">
        <v>144</v>
      </c>
    </row>
    <row r="15" spans="1:7" x14ac:dyDescent="0.2">
      <c r="B15" s="1"/>
      <c r="F15" s="15"/>
      <c r="G15" s="17"/>
    </row>
    <row r="16" spans="1:7" ht="13.5" thickBot="1" x14ac:dyDescent="0.25">
      <c r="B16" s="16" t="s">
        <v>120</v>
      </c>
      <c r="F16" s="23">
        <f>SUM(F12:F14)</f>
        <v>490</v>
      </c>
      <c r="G16" s="17" t="s">
        <v>48</v>
      </c>
    </row>
    <row r="17" spans="6:6" ht="13.5" thickTop="1" x14ac:dyDescent="0.2">
      <c r="F17" s="15"/>
    </row>
    <row r="50" spans="1:2" x14ac:dyDescent="0.2">
      <c r="A50" s="24" t="s">
        <v>39</v>
      </c>
      <c r="B50" s="25"/>
    </row>
    <row r="51" spans="1:2" x14ac:dyDescent="0.2">
      <c r="A51" s="26" t="s">
        <v>40</v>
      </c>
      <c r="B51" s="27"/>
    </row>
  </sheetData>
  <phoneticPr fontId="0" type="noConversion"/>
  <pageMargins left="1.54" right="0.75" top="1.24" bottom="1" header="0" footer="0"/>
  <pageSetup paperSize="9" scale="97" orientation="portrait" horizontalDpi="4294967294" verticalDpi="1200" r:id="rId1"/>
  <headerFooter alignWithMargins="0">
    <oddFooter>&amp;LRGM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13" workbookViewId="0">
      <selection activeCell="A45" sqref="A45"/>
    </sheetView>
  </sheetViews>
  <sheetFormatPr baseColWidth="10" defaultColWidth="12.5703125" defaultRowHeight="14.25" x14ac:dyDescent="0.2"/>
  <cols>
    <col min="1" max="16384" width="12.5703125" style="60"/>
  </cols>
  <sheetData>
    <row r="1" spans="1:6" ht="15" x14ac:dyDescent="0.25">
      <c r="F1" s="64" t="s">
        <v>41</v>
      </c>
    </row>
    <row r="2" spans="1:6" x14ac:dyDescent="0.2">
      <c r="F2" s="62" t="s">
        <v>30</v>
      </c>
    </row>
    <row r="3" spans="1:6" x14ac:dyDescent="0.2">
      <c r="F3" s="12">
        <v>42004</v>
      </c>
    </row>
    <row r="4" spans="1:6" ht="15" x14ac:dyDescent="0.25">
      <c r="A4" s="61" t="s">
        <v>31</v>
      </c>
    </row>
    <row r="5" spans="1:6" ht="15" x14ac:dyDescent="0.25">
      <c r="A5" s="61"/>
    </row>
    <row r="6" spans="1:6" ht="15" x14ac:dyDescent="0.25">
      <c r="A6" s="61" t="s">
        <v>42</v>
      </c>
    </row>
    <row r="8" spans="1:6" ht="15" x14ac:dyDescent="0.25">
      <c r="A8" s="81" t="s">
        <v>331</v>
      </c>
      <c r="E8" s="6">
        <v>2100</v>
      </c>
      <c r="F8" s="65" t="s">
        <v>38</v>
      </c>
    </row>
    <row r="9" spans="1:6" ht="15" x14ac:dyDescent="0.25">
      <c r="A9" s="61" t="s">
        <v>43</v>
      </c>
      <c r="E9" s="6"/>
      <c r="F9" s="65"/>
    </row>
    <row r="10" spans="1:6" ht="15" x14ac:dyDescent="0.25">
      <c r="A10" s="60" t="s">
        <v>44</v>
      </c>
      <c r="E10" s="6">
        <v>-500</v>
      </c>
      <c r="F10" s="65" t="s">
        <v>45</v>
      </c>
    </row>
    <row r="11" spans="1:6" ht="15" x14ac:dyDescent="0.25">
      <c r="A11" s="60" t="s">
        <v>46</v>
      </c>
      <c r="E11" s="6">
        <v>3500</v>
      </c>
      <c r="F11" s="65" t="s">
        <v>47</v>
      </c>
    </row>
    <row r="12" spans="1:6" ht="15.75" thickBot="1" x14ac:dyDescent="0.3">
      <c r="A12" s="81" t="s">
        <v>332</v>
      </c>
      <c r="E12" s="9">
        <f>SUM(E8:E11)</f>
        <v>5100</v>
      </c>
      <c r="F12" s="65" t="s">
        <v>48</v>
      </c>
    </row>
    <row r="13" spans="1:6" ht="15" thickTop="1" x14ac:dyDescent="0.2"/>
    <row r="14" spans="1:6" x14ac:dyDescent="0.2">
      <c r="A14" s="66" t="s">
        <v>39</v>
      </c>
      <c r="B14" s="67"/>
    </row>
    <row r="15" spans="1:6" x14ac:dyDescent="0.2">
      <c r="A15" s="68" t="s">
        <v>40</v>
      </c>
      <c r="B15" s="69"/>
    </row>
    <row r="17" spans="1:6" ht="15" x14ac:dyDescent="0.25">
      <c r="F17" s="64" t="s">
        <v>49</v>
      </c>
    </row>
    <row r="18" spans="1:6" x14ac:dyDescent="0.2">
      <c r="F18" s="62" t="s">
        <v>30</v>
      </c>
    </row>
    <row r="19" spans="1:6" x14ac:dyDescent="0.2">
      <c r="F19" s="12">
        <v>42004</v>
      </c>
    </row>
    <row r="21" spans="1:6" ht="15" x14ac:dyDescent="0.25">
      <c r="A21" s="61" t="s">
        <v>50</v>
      </c>
    </row>
    <row r="22" spans="1:6" ht="15" x14ac:dyDescent="0.25">
      <c r="A22" s="61"/>
    </row>
    <row r="23" spans="1:6" ht="15" x14ac:dyDescent="0.25">
      <c r="A23" s="61" t="s">
        <v>51</v>
      </c>
    </row>
    <row r="25" spans="1:6" x14ac:dyDescent="0.2">
      <c r="A25" s="81" t="s">
        <v>331</v>
      </c>
      <c r="E25" s="6">
        <v>0</v>
      </c>
    </row>
    <row r="26" spans="1:6" ht="15" x14ac:dyDescent="0.25">
      <c r="A26" s="61" t="s">
        <v>43</v>
      </c>
      <c r="E26" s="6"/>
    </row>
    <row r="27" spans="1:6" ht="15" x14ac:dyDescent="0.25">
      <c r="A27" s="60" t="s">
        <v>52</v>
      </c>
      <c r="E27" s="6">
        <v>-3500</v>
      </c>
      <c r="F27" s="65" t="s">
        <v>47</v>
      </c>
    </row>
    <row r="28" spans="1:6" ht="15.75" thickBot="1" x14ac:dyDescent="0.3">
      <c r="A28" s="81" t="s">
        <v>332</v>
      </c>
      <c r="E28" s="9">
        <f>SUM(E23:E27)</f>
        <v>-3500</v>
      </c>
      <c r="F28" s="65" t="s">
        <v>53</v>
      </c>
    </row>
    <row r="29" spans="1:6" ht="15" thickTop="1" x14ac:dyDescent="0.2">
      <c r="E29" s="6"/>
    </row>
    <row r="30" spans="1:6" x14ac:dyDescent="0.2">
      <c r="A30" s="66" t="s">
        <v>39</v>
      </c>
      <c r="B30" s="67"/>
      <c r="E30" s="6"/>
    </row>
    <row r="31" spans="1:6" x14ac:dyDescent="0.2">
      <c r="A31" s="68" t="s">
        <v>40</v>
      </c>
      <c r="B31" s="69"/>
      <c r="E31" s="6"/>
    </row>
    <row r="32" spans="1:6" x14ac:dyDescent="0.2">
      <c r="E32" s="6"/>
    </row>
    <row r="33" spans="1:6" ht="15" x14ac:dyDescent="0.25">
      <c r="F33" s="64" t="s">
        <v>54</v>
      </c>
    </row>
    <row r="34" spans="1:6" x14ac:dyDescent="0.2">
      <c r="F34" s="62" t="s">
        <v>30</v>
      </c>
    </row>
    <row r="35" spans="1:6" x14ac:dyDescent="0.2">
      <c r="F35" s="12">
        <v>42004</v>
      </c>
    </row>
    <row r="37" spans="1:6" ht="15" x14ac:dyDescent="0.25">
      <c r="A37" s="61" t="s">
        <v>55</v>
      </c>
    </row>
    <row r="38" spans="1:6" ht="15" x14ac:dyDescent="0.25">
      <c r="A38" s="61"/>
    </row>
    <row r="39" spans="1:6" ht="15" x14ac:dyDescent="0.25">
      <c r="A39" s="61" t="s">
        <v>56</v>
      </c>
    </row>
    <row r="41" spans="1:6" x14ac:dyDescent="0.2">
      <c r="A41" s="81" t="s">
        <v>331</v>
      </c>
      <c r="E41" s="6">
        <v>0</v>
      </c>
    </row>
    <row r="42" spans="1:6" ht="15" x14ac:dyDescent="0.25">
      <c r="A42" s="61" t="s">
        <v>43</v>
      </c>
      <c r="E42" s="6"/>
    </row>
    <row r="43" spans="1:6" ht="15" x14ac:dyDescent="0.25">
      <c r="A43" s="60" t="s">
        <v>44</v>
      </c>
      <c r="E43" s="6">
        <v>500</v>
      </c>
      <c r="F43" s="65" t="s">
        <v>45</v>
      </c>
    </row>
    <row r="44" spans="1:6" ht="15.75" thickBot="1" x14ac:dyDescent="0.3">
      <c r="A44" s="81" t="s">
        <v>332</v>
      </c>
      <c r="E44" s="9">
        <f>SUM(E39:E43)</f>
        <v>500</v>
      </c>
      <c r="F44" s="65" t="s">
        <v>57</v>
      </c>
    </row>
    <row r="45" spans="1:6" ht="15" thickTop="1" x14ac:dyDescent="0.2"/>
    <row r="47" spans="1:6" x14ac:dyDescent="0.2">
      <c r="A47" s="66" t="s">
        <v>39</v>
      </c>
      <c r="B47" s="67"/>
    </row>
    <row r="48" spans="1:6" x14ac:dyDescent="0.2">
      <c r="A48" s="68" t="s">
        <v>40</v>
      </c>
      <c r="B48" s="69"/>
    </row>
  </sheetData>
  <phoneticPr fontId="0" type="noConversion"/>
  <pageMargins left="0.69" right="0.75" top="0.7" bottom="1" header="0" footer="0"/>
  <pageSetup scale="97" orientation="portrait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25" zoomScale="75" workbookViewId="0">
      <selection activeCell="A40" sqref="A40"/>
    </sheetView>
  </sheetViews>
  <sheetFormatPr baseColWidth="10" defaultColWidth="12.5703125" defaultRowHeight="14.25" x14ac:dyDescent="0.2"/>
  <cols>
    <col min="1" max="3" width="12.5703125" style="60" customWidth="1"/>
    <col min="4" max="4" width="13.85546875" style="60" customWidth="1"/>
    <col min="5" max="16384" width="12.5703125" style="60"/>
  </cols>
  <sheetData>
    <row r="1" spans="1:6" ht="15" x14ac:dyDescent="0.25">
      <c r="F1" s="64" t="s">
        <v>29</v>
      </c>
    </row>
    <row r="2" spans="1:6" x14ac:dyDescent="0.2">
      <c r="F2" s="62" t="s">
        <v>30</v>
      </c>
    </row>
    <row r="3" spans="1:6" x14ac:dyDescent="0.2">
      <c r="F3" s="12">
        <v>42004</v>
      </c>
    </row>
    <row r="5" spans="1:6" ht="15" x14ac:dyDescent="0.25">
      <c r="A5" s="61" t="s">
        <v>31</v>
      </c>
    </row>
    <row r="6" spans="1:6" ht="15" x14ac:dyDescent="0.25">
      <c r="A6" s="61"/>
    </row>
    <row r="7" spans="1:6" ht="15" x14ac:dyDescent="0.25">
      <c r="A7" s="61" t="s">
        <v>307</v>
      </c>
    </row>
    <row r="9" spans="1:6" ht="15" x14ac:dyDescent="0.25">
      <c r="A9" s="63" t="s">
        <v>333</v>
      </c>
      <c r="E9" s="6">
        <v>5000</v>
      </c>
      <c r="F9" s="70" t="s">
        <v>32</v>
      </c>
    </row>
    <row r="10" spans="1:6" x14ac:dyDescent="0.2">
      <c r="E10" s="6"/>
      <c r="F10" s="70"/>
    </row>
    <row r="11" spans="1:6" ht="15" x14ac:dyDescent="0.25">
      <c r="A11" s="61" t="s">
        <v>28</v>
      </c>
      <c r="E11" s="6"/>
      <c r="F11" s="70"/>
    </row>
    <row r="12" spans="1:6" x14ac:dyDescent="0.2">
      <c r="E12" s="6"/>
      <c r="F12" s="70"/>
    </row>
    <row r="13" spans="1:6" x14ac:dyDescent="0.2">
      <c r="A13" s="60" t="s">
        <v>34</v>
      </c>
      <c r="E13" s="6">
        <v>-200</v>
      </c>
      <c r="F13" s="70" t="s">
        <v>35</v>
      </c>
    </row>
    <row r="14" spans="1:6" x14ac:dyDescent="0.2">
      <c r="A14" s="60" t="s">
        <v>36</v>
      </c>
      <c r="E14" s="6">
        <v>-1200</v>
      </c>
      <c r="F14" s="70" t="s">
        <v>35</v>
      </c>
    </row>
    <row r="15" spans="1:6" x14ac:dyDescent="0.2">
      <c r="A15" s="60" t="s">
        <v>37</v>
      </c>
      <c r="E15" s="6">
        <v>-500</v>
      </c>
      <c r="F15" s="70" t="s">
        <v>35</v>
      </c>
    </row>
    <row r="16" spans="1:6" x14ac:dyDescent="0.2">
      <c r="E16" s="6"/>
      <c r="F16" s="70"/>
    </row>
    <row r="17" spans="1:6" ht="15" x14ac:dyDescent="0.25">
      <c r="A17" s="61" t="s">
        <v>27</v>
      </c>
      <c r="E17" s="6"/>
      <c r="F17" s="70"/>
    </row>
    <row r="18" spans="1:6" x14ac:dyDescent="0.2">
      <c r="E18" s="6"/>
      <c r="F18" s="70"/>
    </row>
    <row r="19" spans="1:6" x14ac:dyDescent="0.2">
      <c r="A19" s="60" t="s">
        <v>308</v>
      </c>
      <c r="E19" s="6">
        <v>500</v>
      </c>
      <c r="F19" s="70"/>
    </row>
    <row r="20" spans="1:6" x14ac:dyDescent="0.2">
      <c r="E20" s="6"/>
      <c r="F20" s="70"/>
    </row>
    <row r="21" spans="1:6" ht="15" x14ac:dyDescent="0.25">
      <c r="A21" s="61" t="s">
        <v>27</v>
      </c>
      <c r="E21" s="6"/>
      <c r="F21" s="70"/>
    </row>
    <row r="22" spans="1:6" x14ac:dyDescent="0.2">
      <c r="E22" s="6"/>
      <c r="F22" s="70"/>
    </row>
    <row r="23" spans="1:6" x14ac:dyDescent="0.2">
      <c r="A23" s="81" t="s">
        <v>334</v>
      </c>
      <c r="E23" s="6">
        <v>2000</v>
      </c>
      <c r="F23" s="70" t="s">
        <v>33</v>
      </c>
    </row>
    <row r="24" spans="1:6" x14ac:dyDescent="0.2">
      <c r="E24" s="6"/>
      <c r="F24" s="70"/>
    </row>
    <row r="25" spans="1:6" ht="15" x14ac:dyDescent="0.25">
      <c r="A25" s="61" t="s">
        <v>28</v>
      </c>
      <c r="E25" s="6"/>
      <c r="F25" s="70"/>
    </row>
    <row r="26" spans="1:6" x14ac:dyDescent="0.2">
      <c r="E26" s="6"/>
      <c r="F26" s="70"/>
    </row>
    <row r="27" spans="1:6" x14ac:dyDescent="0.2">
      <c r="A27" s="60" t="s">
        <v>309</v>
      </c>
      <c r="E27" s="6">
        <v>-3500</v>
      </c>
      <c r="F27" s="70"/>
    </row>
    <row r="28" spans="1:6" x14ac:dyDescent="0.2">
      <c r="E28" s="7"/>
      <c r="F28" s="70"/>
    </row>
    <row r="29" spans="1:6" x14ac:dyDescent="0.2">
      <c r="E29" s="6"/>
      <c r="F29" s="70"/>
    </row>
    <row r="30" spans="1:6" ht="15" x14ac:dyDescent="0.25">
      <c r="A30" s="63" t="s">
        <v>335</v>
      </c>
      <c r="E30" s="71">
        <f>SUM(E9:E29)</f>
        <v>2100</v>
      </c>
      <c r="F30" s="70" t="s">
        <v>38</v>
      </c>
    </row>
    <row r="32" spans="1:6" ht="15.75" x14ac:dyDescent="0.25">
      <c r="A32" s="72" t="s">
        <v>43</v>
      </c>
    </row>
    <row r="34" spans="1:6" ht="15" x14ac:dyDescent="0.25">
      <c r="A34" s="61" t="s">
        <v>28</v>
      </c>
      <c r="B34" s="60" t="s">
        <v>310</v>
      </c>
      <c r="E34" s="6">
        <v>-500</v>
      </c>
      <c r="F34" s="73" t="s">
        <v>311</v>
      </c>
    </row>
    <row r="35" spans="1:6" x14ac:dyDescent="0.2">
      <c r="E35" s="6"/>
      <c r="F35" s="73"/>
    </row>
    <row r="36" spans="1:6" ht="15" x14ac:dyDescent="0.25">
      <c r="A36" s="61" t="s">
        <v>27</v>
      </c>
      <c r="B36" s="60" t="s">
        <v>312</v>
      </c>
      <c r="E36" s="6">
        <v>3500</v>
      </c>
      <c r="F36" s="73" t="s">
        <v>311</v>
      </c>
    </row>
    <row r="37" spans="1:6" x14ac:dyDescent="0.2">
      <c r="E37" s="74"/>
    </row>
    <row r="39" spans="1:6" ht="15.75" thickBot="1" x14ac:dyDescent="0.3">
      <c r="A39" s="63" t="s">
        <v>336</v>
      </c>
      <c r="E39" s="75">
        <f>SUM(E30:E38)</f>
        <v>5100</v>
      </c>
    </row>
    <row r="40" spans="1:6" ht="15" thickTop="1" x14ac:dyDescent="0.2"/>
    <row r="47" spans="1:6" x14ac:dyDescent="0.2">
      <c r="A47" s="66" t="s">
        <v>39</v>
      </c>
      <c r="B47" s="67"/>
    </row>
    <row r="48" spans="1:6" x14ac:dyDescent="0.2">
      <c r="A48" s="68" t="s">
        <v>40</v>
      </c>
      <c r="B48" s="69"/>
    </row>
  </sheetData>
  <phoneticPr fontId="0" type="noConversion"/>
  <pageMargins left="0.69" right="0.75" top="0.7" bottom="1" header="0" footer="0"/>
  <pageSetup scale="97" orientation="portrait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25" workbookViewId="0">
      <selection activeCell="I10" sqref="I10"/>
    </sheetView>
  </sheetViews>
  <sheetFormatPr baseColWidth="10" defaultColWidth="12.5703125" defaultRowHeight="14.25" x14ac:dyDescent="0.2"/>
  <cols>
    <col min="1" max="1" width="24.5703125" style="60" customWidth="1"/>
    <col min="2" max="16384" width="12.5703125" style="60"/>
  </cols>
  <sheetData>
    <row r="2" spans="1:5" x14ac:dyDescent="0.2">
      <c r="A2" s="81"/>
    </row>
    <row r="4" spans="1:5" ht="18" x14ac:dyDescent="0.25">
      <c r="A4" s="59" t="s">
        <v>6</v>
      </c>
    </row>
    <row r="5" spans="1:5" ht="18" x14ac:dyDescent="0.25">
      <c r="A5" s="76"/>
    </row>
    <row r="7" spans="1:5" ht="18" x14ac:dyDescent="0.25">
      <c r="A7" s="59" t="s">
        <v>7</v>
      </c>
    </row>
    <row r="10" spans="1:5" x14ac:dyDescent="0.2">
      <c r="A10" s="77" t="s">
        <v>8</v>
      </c>
      <c r="B10" s="77" t="s">
        <v>9</v>
      </c>
      <c r="C10" s="78" t="s">
        <v>10</v>
      </c>
      <c r="D10" s="78"/>
      <c r="E10" s="77" t="s">
        <v>11</v>
      </c>
    </row>
    <row r="11" spans="1:5" ht="15" thickBot="1" x14ac:dyDescent="0.25">
      <c r="A11" s="79"/>
      <c r="B11" s="79" t="s">
        <v>12</v>
      </c>
      <c r="C11" s="79" t="s">
        <v>13</v>
      </c>
      <c r="D11" s="79" t="s">
        <v>14</v>
      </c>
      <c r="E11" s="79" t="s">
        <v>15</v>
      </c>
    </row>
    <row r="13" spans="1:5" ht="15" x14ac:dyDescent="0.25">
      <c r="A13" s="61" t="s">
        <v>16</v>
      </c>
    </row>
    <row r="15" spans="1:5" x14ac:dyDescent="0.2">
      <c r="A15" s="60" t="s">
        <v>17</v>
      </c>
      <c r="B15" s="6">
        <v>500</v>
      </c>
      <c r="C15" s="6"/>
      <c r="D15" s="6">
        <v>-10</v>
      </c>
      <c r="E15" s="6">
        <f>+B15+C15+D15</f>
        <v>490</v>
      </c>
    </row>
    <row r="16" spans="1:5" x14ac:dyDescent="0.2">
      <c r="A16" s="60" t="s">
        <v>18</v>
      </c>
      <c r="B16" s="6">
        <v>2200</v>
      </c>
      <c r="C16" s="6"/>
      <c r="D16" s="6">
        <v>-1000</v>
      </c>
      <c r="E16" s="6">
        <f>+B16+C16+D16</f>
        <v>1200</v>
      </c>
    </row>
    <row r="17" spans="1:5" x14ac:dyDescent="0.2">
      <c r="A17" s="60" t="s">
        <v>19</v>
      </c>
      <c r="B17" s="7">
        <v>2100</v>
      </c>
      <c r="C17" s="7">
        <v>3500</v>
      </c>
      <c r="D17" s="7">
        <v>-500</v>
      </c>
      <c r="E17" s="7">
        <f>+B17+C17+D17</f>
        <v>5100</v>
      </c>
    </row>
    <row r="18" spans="1:5" x14ac:dyDescent="0.2">
      <c r="A18" s="80" t="s">
        <v>20</v>
      </c>
      <c r="B18" s="6">
        <f>SUM(B15:B17)</f>
        <v>4800</v>
      </c>
      <c r="C18" s="6">
        <f>SUM(C15:C17)</f>
        <v>3500</v>
      </c>
      <c r="D18" s="6">
        <f>SUM(D15:D17)</f>
        <v>-1510</v>
      </c>
      <c r="E18" s="6">
        <f>SUM(E15:E17)</f>
        <v>6790</v>
      </c>
    </row>
    <row r="19" spans="1:5" x14ac:dyDescent="0.2">
      <c r="B19" s="6"/>
      <c r="C19" s="6"/>
      <c r="D19" s="6"/>
      <c r="E19" s="6"/>
    </row>
    <row r="20" spans="1:5" ht="15" x14ac:dyDescent="0.25">
      <c r="A20" s="61" t="s">
        <v>21</v>
      </c>
      <c r="B20" s="6"/>
      <c r="C20" s="6"/>
      <c r="D20" s="6"/>
      <c r="E20" s="6"/>
    </row>
    <row r="21" spans="1:5" x14ac:dyDescent="0.2">
      <c r="B21" s="6"/>
      <c r="C21" s="6"/>
      <c r="D21" s="6"/>
      <c r="E21" s="6"/>
    </row>
    <row r="22" spans="1:5" x14ac:dyDescent="0.2">
      <c r="A22" s="60" t="s">
        <v>22</v>
      </c>
      <c r="B22" s="6">
        <v>1000</v>
      </c>
      <c r="C22" s="6"/>
      <c r="D22" s="6"/>
      <c r="E22" s="6">
        <f>+B22+C22+D22</f>
        <v>1000</v>
      </c>
    </row>
    <row r="23" spans="1:5" x14ac:dyDescent="0.2">
      <c r="A23" s="60" t="s">
        <v>23</v>
      </c>
      <c r="B23" s="6"/>
      <c r="C23" s="6">
        <v>1000</v>
      </c>
      <c r="D23" s="6"/>
      <c r="E23" s="6">
        <f>+B23+C23+D23</f>
        <v>1000</v>
      </c>
    </row>
    <row r="24" spans="1:5" x14ac:dyDescent="0.2">
      <c r="A24" s="60" t="s">
        <v>24</v>
      </c>
      <c r="B24" s="6"/>
      <c r="C24" s="6">
        <v>10</v>
      </c>
      <c r="D24" s="6"/>
      <c r="E24" s="6">
        <f>+B24+C24+D24</f>
        <v>10</v>
      </c>
    </row>
    <row r="25" spans="1:5" x14ac:dyDescent="0.2">
      <c r="A25" s="60" t="s">
        <v>25</v>
      </c>
      <c r="B25" s="6"/>
      <c r="C25" s="6">
        <v>500</v>
      </c>
      <c r="D25" s="6"/>
      <c r="E25" s="6">
        <f>+B25+C25+D25</f>
        <v>500</v>
      </c>
    </row>
    <row r="26" spans="1:5" x14ac:dyDescent="0.2">
      <c r="A26" s="60" t="s">
        <v>26</v>
      </c>
      <c r="B26" s="6"/>
      <c r="C26" s="6"/>
      <c r="D26" s="6">
        <v>-3500</v>
      </c>
      <c r="E26" s="6">
        <f>+B26+C26+D26</f>
        <v>-3500</v>
      </c>
    </row>
    <row r="27" spans="1:5" x14ac:dyDescent="0.2">
      <c r="B27" s="6"/>
      <c r="C27" s="6"/>
      <c r="D27" s="6"/>
      <c r="E27" s="6"/>
    </row>
    <row r="28" spans="1:5" ht="15" thickBot="1" x14ac:dyDescent="0.25">
      <c r="A28" s="80" t="s">
        <v>2</v>
      </c>
      <c r="B28" s="8">
        <f>SUM(B18:B27)</f>
        <v>5800</v>
      </c>
      <c r="C28" s="8">
        <f>SUM(C18:C27)</f>
        <v>5010</v>
      </c>
      <c r="D28" s="8">
        <f>SUM(D18:D27)</f>
        <v>-5010</v>
      </c>
      <c r="E28" s="8">
        <f>SUM(E18:E27)</f>
        <v>5800</v>
      </c>
    </row>
    <row r="29" spans="1:5" ht="15" thickTop="1" x14ac:dyDescent="0.2"/>
  </sheetData>
  <phoneticPr fontId="0" type="noConversion"/>
  <pageMargins left="1.1100000000000001" right="0.75" top="0.9" bottom="1" header="0" footer="0"/>
  <pageSetup orientation="portrait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tabSelected="1" topLeftCell="A115" workbookViewId="0">
      <selection activeCell="C8" sqref="C8"/>
    </sheetView>
  </sheetViews>
  <sheetFormatPr baseColWidth="10" defaultRowHeight="12.75" outlineLevelRow="2" x14ac:dyDescent="0.2"/>
  <cols>
    <col min="2" max="2" width="13.140625" customWidth="1"/>
    <col min="3" max="3" width="40.28515625" bestFit="1" customWidth="1"/>
    <col min="4" max="4" width="15.140625" style="3" customWidth="1"/>
    <col min="5" max="5" width="14" customWidth="1"/>
    <col min="6" max="6" width="11.7109375" bestFit="1" customWidth="1"/>
  </cols>
  <sheetData>
    <row r="2" spans="1:6" x14ac:dyDescent="0.2">
      <c r="A2" t="s">
        <v>182</v>
      </c>
    </row>
    <row r="4" spans="1:6" x14ac:dyDescent="0.2">
      <c r="C4" t="s">
        <v>183</v>
      </c>
    </row>
    <row r="6" spans="1:6" x14ac:dyDescent="0.2">
      <c r="A6" t="s">
        <v>265</v>
      </c>
      <c r="C6" t="s">
        <v>319</v>
      </c>
    </row>
    <row r="7" spans="1:6" x14ac:dyDescent="0.2">
      <c r="A7" t="s">
        <v>184</v>
      </c>
      <c r="C7" s="51">
        <v>40224</v>
      </c>
    </row>
    <row r="9" spans="1:6" x14ac:dyDescent="0.2">
      <c r="A9" s="11" t="s">
        <v>185</v>
      </c>
      <c r="B9" s="11" t="s">
        <v>186</v>
      </c>
      <c r="C9" s="11" t="s">
        <v>0</v>
      </c>
      <c r="D9" s="52" t="s">
        <v>187</v>
      </c>
      <c r="E9" s="11"/>
    </row>
    <row r="10" spans="1:6" outlineLevel="2" x14ac:dyDescent="0.2">
      <c r="A10" t="s">
        <v>48</v>
      </c>
      <c r="B10">
        <v>111100</v>
      </c>
      <c r="C10" t="s">
        <v>188</v>
      </c>
      <c r="F10" s="48"/>
    </row>
    <row r="11" spans="1:6" outlineLevel="2" x14ac:dyDescent="0.2">
      <c r="A11" t="s">
        <v>48</v>
      </c>
      <c r="B11">
        <v>111101</v>
      </c>
      <c r="C11" t="s">
        <v>17</v>
      </c>
      <c r="D11" s="3">
        <f>+CYBTBasociadoRG!B15</f>
        <v>500</v>
      </c>
      <c r="F11" s="48"/>
    </row>
    <row r="12" spans="1:6" outlineLevel="2" x14ac:dyDescent="0.2">
      <c r="A12" t="s">
        <v>48</v>
      </c>
      <c r="B12">
        <v>111102</v>
      </c>
      <c r="C12" t="s">
        <v>189</v>
      </c>
      <c r="D12" s="3">
        <f>+CYBTBasociadoRG!B16</f>
        <v>2200</v>
      </c>
      <c r="F12" s="48"/>
    </row>
    <row r="13" spans="1:6" outlineLevel="2" x14ac:dyDescent="0.2">
      <c r="A13" t="s">
        <v>48</v>
      </c>
      <c r="B13">
        <v>111201</v>
      </c>
      <c r="C13" t="s">
        <v>19</v>
      </c>
      <c r="D13" s="3">
        <f>+CYBTBasociadoRG!B17</f>
        <v>2100</v>
      </c>
      <c r="F13" s="48"/>
    </row>
    <row r="14" spans="1:6" outlineLevel="2" x14ac:dyDescent="0.2">
      <c r="A14" t="s">
        <v>48</v>
      </c>
      <c r="B14">
        <v>111202</v>
      </c>
      <c r="C14" t="s">
        <v>190</v>
      </c>
      <c r="D14" s="3">
        <v>0</v>
      </c>
      <c r="F14" s="48"/>
    </row>
    <row r="15" spans="1:6" outlineLevel="2" x14ac:dyDescent="0.2">
      <c r="A15" t="s">
        <v>48</v>
      </c>
      <c r="B15">
        <v>111203</v>
      </c>
      <c r="C15" t="s">
        <v>191</v>
      </c>
      <c r="D15" s="3">
        <v>0</v>
      </c>
      <c r="F15" s="48"/>
    </row>
    <row r="16" spans="1:6" outlineLevel="2" x14ac:dyDescent="0.2">
      <c r="A16" t="s">
        <v>48</v>
      </c>
      <c r="B16">
        <v>111204</v>
      </c>
      <c r="C16" t="s">
        <v>266</v>
      </c>
      <c r="D16" s="3">
        <v>0</v>
      </c>
      <c r="F16" s="48"/>
    </row>
    <row r="17" spans="1:6" outlineLevel="2" x14ac:dyDescent="0.2">
      <c r="A17" t="s">
        <v>48</v>
      </c>
      <c r="B17">
        <v>111205</v>
      </c>
      <c r="C17" t="s">
        <v>192</v>
      </c>
      <c r="D17" s="53">
        <v>0</v>
      </c>
      <c r="F17" s="48"/>
    </row>
    <row r="18" spans="1:6" outlineLevel="1" x14ac:dyDescent="0.2">
      <c r="A18" s="49" t="s">
        <v>193</v>
      </c>
      <c r="D18" s="3">
        <f>SUM(D11:D17)</f>
        <v>4800</v>
      </c>
      <c r="F18" s="48"/>
    </row>
    <row r="19" spans="1:6" outlineLevel="2" x14ac:dyDescent="0.2">
      <c r="A19" t="s">
        <v>194</v>
      </c>
      <c r="B19">
        <v>112101</v>
      </c>
      <c r="C19" t="s">
        <v>195</v>
      </c>
      <c r="D19" s="54">
        <v>0</v>
      </c>
      <c r="F19" s="48"/>
    </row>
    <row r="20" spans="1:6" outlineLevel="2" x14ac:dyDescent="0.2">
      <c r="A20" t="s">
        <v>194</v>
      </c>
      <c r="B20">
        <v>112102</v>
      </c>
      <c r="C20" t="s">
        <v>196</v>
      </c>
      <c r="D20" s="53">
        <v>0</v>
      </c>
      <c r="E20" s="48"/>
      <c r="F20" s="48"/>
    </row>
    <row r="21" spans="1:6" outlineLevel="1" x14ac:dyDescent="0.2">
      <c r="A21" s="50" t="s">
        <v>197</v>
      </c>
      <c r="D21" s="3">
        <f>SUM(D19:D20)</f>
        <v>0</v>
      </c>
      <c r="E21" s="48"/>
      <c r="F21" s="48"/>
    </row>
    <row r="22" spans="1:6" outlineLevel="2" x14ac:dyDescent="0.2">
      <c r="A22" t="s">
        <v>198</v>
      </c>
      <c r="B22">
        <v>113101</v>
      </c>
      <c r="C22" t="s">
        <v>267</v>
      </c>
      <c r="D22" s="3">
        <v>108000</v>
      </c>
      <c r="F22" s="48"/>
    </row>
    <row r="23" spans="1:6" outlineLevel="2" x14ac:dyDescent="0.2">
      <c r="A23" t="s">
        <v>198</v>
      </c>
      <c r="B23">
        <v>113102</v>
      </c>
      <c r="C23" t="s">
        <v>272</v>
      </c>
      <c r="D23" s="3">
        <v>0</v>
      </c>
      <c r="F23" s="48"/>
    </row>
    <row r="24" spans="1:6" outlineLevel="2" x14ac:dyDescent="0.2">
      <c r="A24" t="s">
        <v>198</v>
      </c>
      <c r="B24">
        <v>113103</v>
      </c>
      <c r="C24" t="s">
        <v>271</v>
      </c>
      <c r="D24" s="3">
        <v>0</v>
      </c>
      <c r="F24" s="48"/>
    </row>
    <row r="25" spans="1:6" outlineLevel="2" x14ac:dyDescent="0.2">
      <c r="A25" t="s">
        <v>198</v>
      </c>
      <c r="B25">
        <v>113104</v>
      </c>
      <c r="C25" t="s">
        <v>199</v>
      </c>
      <c r="D25" s="3">
        <v>0</v>
      </c>
      <c r="E25" s="48"/>
      <c r="F25" s="48"/>
    </row>
    <row r="26" spans="1:6" outlineLevel="2" x14ac:dyDescent="0.2">
      <c r="A26" t="s">
        <v>198</v>
      </c>
      <c r="B26">
        <v>113105</v>
      </c>
      <c r="C26" t="s">
        <v>306</v>
      </c>
      <c r="D26" s="3">
        <f>+CYBTBasociadoRG!B22</f>
        <v>1000</v>
      </c>
      <c r="F26" s="48"/>
    </row>
    <row r="27" spans="1:6" outlineLevel="2" x14ac:dyDescent="0.2">
      <c r="A27" t="s">
        <v>198</v>
      </c>
      <c r="B27">
        <v>113106</v>
      </c>
      <c r="C27" t="s">
        <v>200</v>
      </c>
      <c r="D27" s="3">
        <v>0</v>
      </c>
      <c r="F27" s="48"/>
    </row>
    <row r="28" spans="1:6" outlineLevel="2" x14ac:dyDescent="0.2">
      <c r="A28" t="s">
        <v>198</v>
      </c>
      <c r="B28">
        <v>113107</v>
      </c>
      <c r="C28" t="s">
        <v>201</v>
      </c>
      <c r="D28" s="55">
        <v>0</v>
      </c>
      <c r="F28" s="48"/>
    </row>
    <row r="29" spans="1:6" outlineLevel="2" x14ac:dyDescent="0.2">
      <c r="A29" t="s">
        <v>198</v>
      </c>
      <c r="B29">
        <v>113108</v>
      </c>
      <c r="C29" t="s">
        <v>273</v>
      </c>
      <c r="D29" s="53">
        <v>0</v>
      </c>
      <c r="F29" s="48"/>
    </row>
    <row r="30" spans="1:6" outlineLevel="1" x14ac:dyDescent="0.2">
      <c r="A30" s="50" t="s">
        <v>202</v>
      </c>
      <c r="D30" s="3">
        <f>SUM(D22:D29)</f>
        <v>109000</v>
      </c>
      <c r="F30" s="48"/>
    </row>
    <row r="31" spans="1:6" outlineLevel="2" x14ac:dyDescent="0.2">
      <c r="A31" t="s">
        <v>150</v>
      </c>
      <c r="B31">
        <v>114001</v>
      </c>
      <c r="C31" t="s">
        <v>278</v>
      </c>
      <c r="D31" s="3">
        <v>0</v>
      </c>
      <c r="F31" s="48"/>
    </row>
    <row r="32" spans="1:6" outlineLevel="2" x14ac:dyDescent="0.2">
      <c r="A32" t="s">
        <v>150</v>
      </c>
      <c r="B32">
        <v>114002</v>
      </c>
      <c r="C32" t="s">
        <v>279</v>
      </c>
      <c r="D32" s="3">
        <v>0</v>
      </c>
      <c r="F32" s="48"/>
    </row>
    <row r="33" spans="1:6" outlineLevel="2" x14ac:dyDescent="0.2">
      <c r="A33" t="s">
        <v>150</v>
      </c>
      <c r="B33">
        <v>114003</v>
      </c>
      <c r="C33" t="s">
        <v>280</v>
      </c>
      <c r="D33" s="3">
        <v>0</v>
      </c>
      <c r="F33" s="48"/>
    </row>
    <row r="34" spans="1:6" outlineLevel="2" x14ac:dyDescent="0.2">
      <c r="A34" t="s">
        <v>150</v>
      </c>
      <c r="B34">
        <v>114004</v>
      </c>
      <c r="C34" t="s">
        <v>203</v>
      </c>
      <c r="D34" s="53">
        <v>0</v>
      </c>
      <c r="F34" s="48"/>
    </row>
    <row r="35" spans="1:6" outlineLevel="1" x14ac:dyDescent="0.2">
      <c r="A35" s="50" t="s">
        <v>204</v>
      </c>
      <c r="D35" s="3">
        <f>SUM(D31:D34)</f>
        <v>0</v>
      </c>
      <c r="F35" s="48"/>
    </row>
    <row r="36" spans="1:6" outlineLevel="2" x14ac:dyDescent="0.2">
      <c r="A36" t="s">
        <v>205</v>
      </c>
      <c r="B36">
        <v>115001</v>
      </c>
      <c r="C36" t="s">
        <v>283</v>
      </c>
      <c r="D36" s="3" t="e">
        <f>+#REF!</f>
        <v>#REF!</v>
      </c>
      <c r="F36" s="48"/>
    </row>
    <row r="37" spans="1:6" outlineLevel="2" x14ac:dyDescent="0.2">
      <c r="A37" t="s">
        <v>205</v>
      </c>
      <c r="B37">
        <v>115002</v>
      </c>
      <c r="C37" t="s">
        <v>284</v>
      </c>
      <c r="D37" s="3" t="e">
        <f>+#REF!</f>
        <v>#REF!</v>
      </c>
      <c r="F37" s="48"/>
    </row>
    <row r="38" spans="1:6" outlineLevel="2" x14ac:dyDescent="0.2">
      <c r="A38" t="s">
        <v>205</v>
      </c>
      <c r="B38">
        <v>115003</v>
      </c>
      <c r="C38" t="s">
        <v>285</v>
      </c>
      <c r="D38" s="3" t="e">
        <f>+#REF!</f>
        <v>#REF!</v>
      </c>
      <c r="F38" s="48"/>
    </row>
    <row r="39" spans="1:6" outlineLevel="2" x14ac:dyDescent="0.2">
      <c r="A39" t="s">
        <v>205</v>
      </c>
      <c r="B39">
        <v>115004</v>
      </c>
      <c r="C39" t="s">
        <v>286</v>
      </c>
      <c r="D39" s="53" t="e">
        <f>+#REF!</f>
        <v>#REF!</v>
      </c>
      <c r="F39" s="48"/>
    </row>
    <row r="40" spans="1:6" outlineLevel="1" x14ac:dyDescent="0.2">
      <c r="A40" s="50" t="s">
        <v>208</v>
      </c>
      <c r="D40" s="3" t="e">
        <f>SUM(D36:D39)</f>
        <v>#REF!</v>
      </c>
      <c r="F40" s="48"/>
    </row>
    <row r="41" spans="1:6" outlineLevel="2" x14ac:dyDescent="0.2">
      <c r="A41" t="s">
        <v>281</v>
      </c>
      <c r="B41">
        <v>123101</v>
      </c>
      <c r="C41" t="s">
        <v>297</v>
      </c>
      <c r="D41" s="3">
        <v>493000</v>
      </c>
      <c r="F41" s="48"/>
    </row>
    <row r="42" spans="1:6" outlineLevel="2" x14ac:dyDescent="0.2">
      <c r="A42" t="s">
        <v>281</v>
      </c>
      <c r="B42">
        <v>123102</v>
      </c>
      <c r="C42" t="s">
        <v>298</v>
      </c>
      <c r="D42" s="3">
        <v>-299200</v>
      </c>
      <c r="E42" s="48"/>
      <c r="F42" s="48"/>
    </row>
    <row r="43" spans="1:6" outlineLevel="2" x14ac:dyDescent="0.2">
      <c r="A43" t="s">
        <v>281</v>
      </c>
      <c r="B43">
        <v>123201</v>
      </c>
      <c r="C43" t="s">
        <v>206</v>
      </c>
      <c r="D43" s="3">
        <v>34871.199999999997</v>
      </c>
      <c r="F43" s="48"/>
    </row>
    <row r="44" spans="1:6" outlineLevel="2" x14ac:dyDescent="0.2">
      <c r="A44" t="s">
        <v>281</v>
      </c>
      <c r="B44">
        <v>123202</v>
      </c>
      <c r="C44" t="s">
        <v>207</v>
      </c>
      <c r="D44" s="3">
        <v>-10287.120000000001</v>
      </c>
      <c r="E44" s="48"/>
      <c r="F44" s="48"/>
    </row>
    <row r="45" spans="1:6" outlineLevel="1" x14ac:dyDescent="0.2">
      <c r="A45" s="50" t="s">
        <v>282</v>
      </c>
      <c r="E45" s="48"/>
      <c r="F45" s="48"/>
    </row>
    <row r="46" spans="1:6" outlineLevel="2" x14ac:dyDescent="0.2">
      <c r="A46" t="s">
        <v>209</v>
      </c>
      <c r="B46">
        <v>211001</v>
      </c>
      <c r="C46" t="s">
        <v>287</v>
      </c>
      <c r="D46" s="3" t="e">
        <f>-#REF!</f>
        <v>#REF!</v>
      </c>
      <c r="E46" s="48"/>
      <c r="F46" s="48"/>
    </row>
    <row r="47" spans="1:6" outlineLevel="2" x14ac:dyDescent="0.2">
      <c r="A47" t="s">
        <v>209</v>
      </c>
      <c r="B47">
        <v>211002</v>
      </c>
      <c r="C47" t="s">
        <v>288</v>
      </c>
      <c r="D47" s="3" t="e">
        <f>-#REF!</f>
        <v>#REF!</v>
      </c>
      <c r="E47" s="48"/>
      <c r="F47" s="48"/>
    </row>
    <row r="48" spans="1:6" outlineLevel="2" x14ac:dyDescent="0.2">
      <c r="A48" t="s">
        <v>209</v>
      </c>
      <c r="B48">
        <v>211003</v>
      </c>
      <c r="C48" t="s">
        <v>289</v>
      </c>
      <c r="D48" s="3" t="e">
        <f>-#REF!</f>
        <v>#REF!</v>
      </c>
      <c r="E48" s="48"/>
      <c r="F48" s="48"/>
    </row>
    <row r="49" spans="1:6" outlineLevel="2" x14ac:dyDescent="0.2">
      <c r="A49" t="s">
        <v>209</v>
      </c>
      <c r="B49">
        <v>211004</v>
      </c>
      <c r="C49" t="s">
        <v>271</v>
      </c>
      <c r="D49" s="53" t="e">
        <f>-#REF!</f>
        <v>#REF!</v>
      </c>
      <c r="E49" s="48"/>
      <c r="F49" s="48"/>
    </row>
    <row r="50" spans="1:6" outlineLevel="1" x14ac:dyDescent="0.2">
      <c r="A50" s="50" t="s">
        <v>210</v>
      </c>
      <c r="D50" s="3" t="e">
        <f>SUM(D46:D49)</f>
        <v>#REF!</v>
      </c>
      <c r="E50" s="48"/>
      <c r="F50" s="48"/>
    </row>
    <row r="51" spans="1:6" outlineLevel="2" x14ac:dyDescent="0.2">
      <c r="A51" t="s">
        <v>53</v>
      </c>
      <c r="B51">
        <v>212002</v>
      </c>
      <c r="C51" t="s">
        <v>211</v>
      </c>
      <c r="E51" s="48"/>
      <c r="F51" s="48"/>
    </row>
    <row r="52" spans="1:6" outlineLevel="1" x14ac:dyDescent="0.2">
      <c r="A52" s="50" t="s">
        <v>212</v>
      </c>
      <c r="E52" s="48"/>
      <c r="F52" s="48"/>
    </row>
    <row r="53" spans="1:6" outlineLevel="1" x14ac:dyDescent="0.2">
      <c r="A53" s="57" t="s">
        <v>213</v>
      </c>
      <c r="B53">
        <v>213101</v>
      </c>
      <c r="C53" t="s">
        <v>290</v>
      </c>
      <c r="D53" s="3">
        <v>0</v>
      </c>
      <c r="E53" s="48"/>
      <c r="F53" s="48"/>
    </row>
    <row r="54" spans="1:6" outlineLevel="2" x14ac:dyDescent="0.2">
      <c r="A54" s="57" t="s">
        <v>213</v>
      </c>
      <c r="B54">
        <v>213102</v>
      </c>
      <c r="C54" t="s">
        <v>277</v>
      </c>
      <c r="D54" s="53">
        <v>-3596.5</v>
      </c>
      <c r="E54" s="48"/>
      <c r="F54" s="48"/>
    </row>
    <row r="55" spans="1:6" outlineLevel="1" x14ac:dyDescent="0.2">
      <c r="A55" s="50" t="s">
        <v>214</v>
      </c>
      <c r="D55" s="3">
        <f>SUM(D53:D54)</f>
        <v>-3596.5</v>
      </c>
      <c r="E55" s="48"/>
      <c r="F55" s="48"/>
    </row>
    <row r="56" spans="1:6" outlineLevel="2" x14ac:dyDescent="0.2">
      <c r="A56" t="s">
        <v>215</v>
      </c>
      <c r="B56">
        <v>214001</v>
      </c>
      <c r="C56" t="s">
        <v>216</v>
      </c>
      <c r="D56" s="3">
        <v>-990</v>
      </c>
      <c r="F56" s="48"/>
    </row>
    <row r="57" spans="1:6" outlineLevel="2" x14ac:dyDescent="0.2">
      <c r="A57" t="s">
        <v>215</v>
      </c>
      <c r="B57">
        <v>214002</v>
      </c>
      <c r="C57" t="s">
        <v>291</v>
      </c>
      <c r="D57" s="3">
        <v>-306</v>
      </c>
      <c r="E57" s="48"/>
      <c r="F57" s="48"/>
    </row>
    <row r="58" spans="1:6" outlineLevel="2" x14ac:dyDescent="0.2">
      <c r="A58" t="s">
        <v>215</v>
      </c>
      <c r="B58">
        <v>214003</v>
      </c>
      <c r="C58" t="s">
        <v>292</v>
      </c>
      <c r="D58" s="3">
        <v>-571.79999999999995</v>
      </c>
      <c r="F58" s="48"/>
    </row>
    <row r="59" spans="1:6" outlineLevel="2" x14ac:dyDescent="0.2">
      <c r="A59" t="s">
        <v>215</v>
      </c>
      <c r="B59">
        <v>214004</v>
      </c>
      <c r="C59" t="s">
        <v>316</v>
      </c>
      <c r="D59" s="3">
        <v>-498</v>
      </c>
      <c r="F59" s="48"/>
    </row>
    <row r="60" spans="1:6" outlineLevel="2" x14ac:dyDescent="0.2">
      <c r="A60" t="s">
        <v>215</v>
      </c>
      <c r="B60">
        <v>214005</v>
      </c>
      <c r="C60" t="s">
        <v>217</v>
      </c>
      <c r="D60" s="3">
        <v>-6</v>
      </c>
      <c r="F60" s="48"/>
    </row>
    <row r="61" spans="1:6" outlineLevel="2" x14ac:dyDescent="0.2">
      <c r="A61" t="s">
        <v>215</v>
      </c>
      <c r="B61">
        <v>214006</v>
      </c>
      <c r="C61" t="s">
        <v>218</v>
      </c>
      <c r="D61" s="53">
        <v>0</v>
      </c>
      <c r="F61" s="48"/>
    </row>
    <row r="62" spans="1:6" outlineLevel="1" x14ac:dyDescent="0.2">
      <c r="A62" s="50" t="s">
        <v>219</v>
      </c>
      <c r="D62" s="3">
        <f>SUM(D56:D61)</f>
        <v>-2371.8000000000002</v>
      </c>
      <c r="F62" s="48"/>
    </row>
    <row r="63" spans="1:6" outlineLevel="2" x14ac:dyDescent="0.2">
      <c r="A63" t="s">
        <v>220</v>
      </c>
      <c r="B63">
        <v>215001</v>
      </c>
      <c r="C63" t="s">
        <v>221</v>
      </c>
      <c r="E63" s="48"/>
      <c r="F63" s="48"/>
    </row>
    <row r="64" spans="1:6" outlineLevel="1" x14ac:dyDescent="0.2">
      <c r="A64" s="50" t="s">
        <v>222</v>
      </c>
      <c r="E64" s="48"/>
      <c r="F64" s="48"/>
    </row>
    <row r="65" spans="1:6" outlineLevel="2" x14ac:dyDescent="0.2">
      <c r="A65" t="s">
        <v>223</v>
      </c>
      <c r="B65">
        <v>216002</v>
      </c>
      <c r="C65" t="s">
        <v>224</v>
      </c>
      <c r="E65" s="48"/>
      <c r="F65" s="48"/>
    </row>
    <row r="66" spans="1:6" outlineLevel="2" x14ac:dyDescent="0.2">
      <c r="A66" t="s">
        <v>223</v>
      </c>
      <c r="B66">
        <v>221002</v>
      </c>
      <c r="C66" t="s">
        <v>225</v>
      </c>
      <c r="E66" s="48"/>
      <c r="F66" s="48"/>
    </row>
    <row r="67" spans="1:6" outlineLevel="1" x14ac:dyDescent="0.2">
      <c r="A67" s="50" t="s">
        <v>226</v>
      </c>
      <c r="E67" s="48"/>
      <c r="F67" s="48"/>
    </row>
    <row r="68" spans="1:6" outlineLevel="2" x14ac:dyDescent="0.2">
      <c r="A68" t="s">
        <v>227</v>
      </c>
      <c r="B68">
        <v>310001</v>
      </c>
      <c r="C68" t="s">
        <v>228</v>
      </c>
      <c r="D68" s="3">
        <v>-250000</v>
      </c>
      <c r="E68" s="48"/>
      <c r="F68" s="48"/>
    </row>
    <row r="69" spans="1:6" outlineLevel="2" x14ac:dyDescent="0.2">
      <c r="A69" t="s">
        <v>227</v>
      </c>
      <c r="B69">
        <v>330001</v>
      </c>
      <c r="C69" t="s">
        <v>229</v>
      </c>
      <c r="D69" s="3">
        <v>-80000</v>
      </c>
      <c r="E69" s="48"/>
      <c r="F69" s="48"/>
    </row>
    <row r="70" spans="1:6" outlineLevel="2" x14ac:dyDescent="0.2">
      <c r="A70" t="s">
        <v>227</v>
      </c>
      <c r="B70">
        <v>330002</v>
      </c>
      <c r="C70" t="s">
        <v>230</v>
      </c>
      <c r="D70" s="3">
        <v>0</v>
      </c>
      <c r="F70" s="48"/>
    </row>
    <row r="71" spans="1:6" outlineLevel="2" x14ac:dyDescent="0.2">
      <c r="A71" t="s">
        <v>227</v>
      </c>
      <c r="B71">
        <v>330003</v>
      </c>
      <c r="C71" t="s">
        <v>231</v>
      </c>
      <c r="D71" s="3">
        <v>0</v>
      </c>
      <c r="F71" s="48"/>
    </row>
    <row r="72" spans="1:6" outlineLevel="1" x14ac:dyDescent="0.2">
      <c r="A72" s="50" t="s">
        <v>232</v>
      </c>
      <c r="F72" s="48"/>
    </row>
    <row r="73" spans="1:6" outlineLevel="2" x14ac:dyDescent="0.2">
      <c r="A73" t="s">
        <v>233</v>
      </c>
      <c r="B73" s="56">
        <v>410001</v>
      </c>
      <c r="C73" t="s">
        <v>268</v>
      </c>
      <c r="D73" s="3">
        <v>-1500000</v>
      </c>
      <c r="E73" s="48"/>
      <c r="F73" s="48"/>
    </row>
    <row r="74" spans="1:6" outlineLevel="2" x14ac:dyDescent="0.2">
      <c r="A74" t="s">
        <v>233</v>
      </c>
      <c r="B74" s="56">
        <v>420001</v>
      </c>
      <c r="C74" t="s">
        <v>234</v>
      </c>
      <c r="E74" s="48"/>
      <c r="F74" s="48"/>
    </row>
    <row r="75" spans="1:6" outlineLevel="2" x14ac:dyDescent="0.2">
      <c r="A75" t="s">
        <v>233</v>
      </c>
      <c r="B75" s="56">
        <v>420006</v>
      </c>
      <c r="C75" t="s">
        <v>235</v>
      </c>
      <c r="F75" s="48"/>
    </row>
    <row r="76" spans="1:6" outlineLevel="2" x14ac:dyDescent="0.2">
      <c r="A76" t="s">
        <v>233</v>
      </c>
      <c r="B76" s="56">
        <v>420009</v>
      </c>
      <c r="C76" t="s">
        <v>269</v>
      </c>
      <c r="D76" s="3">
        <v>0</v>
      </c>
      <c r="E76" s="48"/>
      <c r="F76" s="48"/>
    </row>
    <row r="77" spans="1:6" outlineLevel="2" x14ac:dyDescent="0.2">
      <c r="A77" t="s">
        <v>233</v>
      </c>
      <c r="B77" s="56">
        <v>420010</v>
      </c>
      <c r="C77" t="s">
        <v>236</v>
      </c>
      <c r="E77" s="48"/>
      <c r="F77" s="48"/>
    </row>
    <row r="78" spans="1:6" outlineLevel="2" x14ac:dyDescent="0.2">
      <c r="A78" t="s">
        <v>233</v>
      </c>
      <c r="B78" s="56">
        <v>430003</v>
      </c>
      <c r="C78" t="s">
        <v>237</v>
      </c>
      <c r="E78" s="48"/>
      <c r="F78" s="48"/>
    </row>
    <row r="79" spans="1:6" outlineLevel="2" x14ac:dyDescent="0.2">
      <c r="A79" t="s">
        <v>233</v>
      </c>
      <c r="B79" s="56" t="s">
        <v>299</v>
      </c>
      <c r="E79" s="48"/>
      <c r="F79" s="48"/>
    </row>
    <row r="80" spans="1:6" outlineLevel="2" x14ac:dyDescent="0.2">
      <c r="A80" t="s">
        <v>233</v>
      </c>
      <c r="B80" s="56">
        <v>511101</v>
      </c>
      <c r="C80" t="s">
        <v>293</v>
      </c>
      <c r="D80" s="3">
        <v>8589</v>
      </c>
      <c r="F80" s="48"/>
    </row>
    <row r="81" spans="1:6" outlineLevel="2" x14ac:dyDescent="0.2">
      <c r="A81" t="s">
        <v>233</v>
      </c>
      <c r="B81" s="56">
        <v>511102</v>
      </c>
      <c r="C81" t="s">
        <v>295</v>
      </c>
      <c r="D81" s="3">
        <v>720</v>
      </c>
      <c r="F81" s="48"/>
    </row>
    <row r="82" spans="1:6" outlineLevel="2" x14ac:dyDescent="0.2">
      <c r="A82" t="s">
        <v>233</v>
      </c>
      <c r="B82" s="56">
        <v>511103</v>
      </c>
      <c r="C82" t="s">
        <v>294</v>
      </c>
      <c r="D82" s="3">
        <v>2794</v>
      </c>
      <c r="F82" s="48"/>
    </row>
    <row r="83" spans="1:6" outlineLevel="2" x14ac:dyDescent="0.2">
      <c r="A83" t="s">
        <v>233</v>
      </c>
      <c r="B83" s="56">
        <v>511104</v>
      </c>
      <c r="C83" t="s">
        <v>239</v>
      </c>
      <c r="D83" s="3">
        <v>2497</v>
      </c>
      <c r="F83" s="48"/>
    </row>
    <row r="84" spans="1:6" outlineLevel="2" x14ac:dyDescent="0.2">
      <c r="A84" t="s">
        <v>233</v>
      </c>
      <c r="B84" s="56">
        <v>511105</v>
      </c>
      <c r="C84" t="s">
        <v>240</v>
      </c>
      <c r="D84" s="3">
        <v>1000</v>
      </c>
      <c r="F84" s="48"/>
    </row>
    <row r="85" spans="1:6" outlineLevel="2" x14ac:dyDescent="0.2">
      <c r="A85" t="s">
        <v>233</v>
      </c>
      <c r="B85" s="56">
        <v>511106</v>
      </c>
      <c r="C85" t="s">
        <v>270</v>
      </c>
      <c r="D85" s="3">
        <v>88252</v>
      </c>
      <c r="F85" s="48"/>
    </row>
    <row r="86" spans="1:6" outlineLevel="2" x14ac:dyDescent="0.2">
      <c r="A86" t="s">
        <v>233</v>
      </c>
      <c r="B86" s="56">
        <v>511107</v>
      </c>
      <c r="C86" t="s">
        <v>296</v>
      </c>
      <c r="D86" s="3">
        <f>138*0.6</f>
        <v>82.8</v>
      </c>
      <c r="F86" s="48"/>
    </row>
    <row r="87" spans="1:6" outlineLevel="2" x14ac:dyDescent="0.2">
      <c r="A87" t="s">
        <v>233</v>
      </c>
      <c r="B87" s="56">
        <v>511108</v>
      </c>
      <c r="C87" t="s">
        <v>243</v>
      </c>
      <c r="D87" s="3">
        <f>102087.12*0.6</f>
        <v>61252.271999999997</v>
      </c>
      <c r="F87" s="48"/>
    </row>
    <row r="88" spans="1:6" outlineLevel="2" x14ac:dyDescent="0.2">
      <c r="A88" t="s">
        <v>233</v>
      </c>
      <c r="B88" s="56">
        <v>511109</v>
      </c>
      <c r="C88" t="s">
        <v>317</v>
      </c>
      <c r="D88" s="3">
        <v>1433076.6</v>
      </c>
      <c r="F88" s="48"/>
    </row>
    <row r="89" spans="1:6" outlineLevel="2" x14ac:dyDescent="0.2">
      <c r="A89" t="s">
        <v>233</v>
      </c>
      <c r="B89" s="56">
        <v>511110</v>
      </c>
      <c r="C89" t="s">
        <v>244</v>
      </c>
      <c r="F89" s="48"/>
    </row>
    <row r="90" spans="1:6" outlineLevel="2" x14ac:dyDescent="0.2">
      <c r="A90" t="s">
        <v>233</v>
      </c>
      <c r="B90" s="56">
        <v>511111</v>
      </c>
      <c r="C90" t="s">
        <v>245</v>
      </c>
      <c r="F90" s="48"/>
    </row>
    <row r="91" spans="1:6" outlineLevel="2" x14ac:dyDescent="0.2">
      <c r="A91" t="s">
        <v>233</v>
      </c>
      <c r="B91" s="56">
        <v>511112</v>
      </c>
      <c r="C91" t="s">
        <v>245</v>
      </c>
      <c r="F91" s="48"/>
    </row>
    <row r="92" spans="1:6" outlineLevel="2" x14ac:dyDescent="0.2">
      <c r="A92" t="s">
        <v>233</v>
      </c>
      <c r="B92" s="56">
        <v>511113</v>
      </c>
      <c r="C92" t="s">
        <v>247</v>
      </c>
      <c r="F92" s="48"/>
    </row>
    <row r="93" spans="1:6" outlineLevel="2" x14ac:dyDescent="0.2">
      <c r="A93" t="s">
        <v>233</v>
      </c>
      <c r="B93" s="56">
        <v>511115</v>
      </c>
      <c r="C93" t="s">
        <v>248</v>
      </c>
      <c r="F93" s="48"/>
    </row>
    <row r="94" spans="1:6" outlineLevel="2" x14ac:dyDescent="0.2">
      <c r="A94" t="s">
        <v>233</v>
      </c>
      <c r="B94" s="56">
        <v>511116</v>
      </c>
      <c r="C94" t="s">
        <v>249</v>
      </c>
      <c r="F94" s="48"/>
    </row>
    <row r="95" spans="1:6" outlineLevel="2" x14ac:dyDescent="0.2">
      <c r="A95" t="s">
        <v>233</v>
      </c>
      <c r="B95" s="56">
        <v>511117</v>
      </c>
      <c r="C95" t="s">
        <v>250</v>
      </c>
      <c r="F95" s="48"/>
    </row>
    <row r="96" spans="1:6" outlineLevel="2" x14ac:dyDescent="0.2">
      <c r="A96" t="s">
        <v>233</v>
      </c>
      <c r="B96" s="56">
        <v>511118</v>
      </c>
      <c r="C96" t="s">
        <v>251</v>
      </c>
      <c r="F96" s="48"/>
    </row>
    <row r="97" spans="1:6" outlineLevel="2" x14ac:dyDescent="0.2">
      <c r="A97" t="s">
        <v>233</v>
      </c>
      <c r="B97" s="56">
        <v>511119</v>
      </c>
      <c r="C97" t="s">
        <v>252</v>
      </c>
      <c r="F97" s="48"/>
    </row>
    <row r="98" spans="1:6" outlineLevel="2" x14ac:dyDescent="0.2">
      <c r="A98" t="s">
        <v>233</v>
      </c>
      <c r="B98" s="56">
        <v>511121</v>
      </c>
      <c r="C98" t="s">
        <v>253</v>
      </c>
      <c r="F98" s="48"/>
    </row>
    <row r="99" spans="1:6" outlineLevel="2" x14ac:dyDescent="0.2">
      <c r="A99" t="s">
        <v>233</v>
      </c>
      <c r="B99" s="56" t="s">
        <v>300</v>
      </c>
      <c r="F99" s="48"/>
    </row>
    <row r="100" spans="1:6" outlineLevel="2" x14ac:dyDescent="0.2">
      <c r="A100" t="s">
        <v>233</v>
      </c>
      <c r="B100" s="56">
        <v>512001</v>
      </c>
      <c r="C100" t="s">
        <v>293</v>
      </c>
      <c r="D100" s="3">
        <v>2862</v>
      </c>
      <c r="F100" s="48"/>
    </row>
    <row r="101" spans="1:6" outlineLevel="2" x14ac:dyDescent="0.2">
      <c r="A101" t="s">
        <v>233</v>
      </c>
      <c r="B101" s="56">
        <v>512002</v>
      </c>
      <c r="C101" t="s">
        <v>295</v>
      </c>
      <c r="D101" s="3">
        <v>240</v>
      </c>
      <c r="F101" s="48"/>
    </row>
    <row r="102" spans="1:6" outlineLevel="2" x14ac:dyDescent="0.2">
      <c r="A102" t="s">
        <v>233</v>
      </c>
      <c r="B102" s="56">
        <v>512003</v>
      </c>
      <c r="C102" t="s">
        <v>294</v>
      </c>
      <c r="D102" s="3">
        <v>930</v>
      </c>
      <c r="F102" s="48"/>
    </row>
    <row r="103" spans="1:6" outlineLevel="2" x14ac:dyDescent="0.2">
      <c r="A103" t="s">
        <v>233</v>
      </c>
      <c r="B103" s="56">
        <v>512004</v>
      </c>
      <c r="C103" t="s">
        <v>244</v>
      </c>
      <c r="F103" s="48"/>
    </row>
    <row r="104" spans="1:6" outlineLevel="2" x14ac:dyDescent="0.2">
      <c r="A104" t="s">
        <v>233</v>
      </c>
      <c r="B104" s="56">
        <v>512005</v>
      </c>
      <c r="C104" t="s">
        <v>247</v>
      </c>
      <c r="F104" s="48"/>
    </row>
    <row r="105" spans="1:6" outlineLevel="2" x14ac:dyDescent="0.2">
      <c r="A105" t="s">
        <v>233</v>
      </c>
      <c r="B105" s="56">
        <v>512006</v>
      </c>
      <c r="C105" t="s">
        <v>251</v>
      </c>
      <c r="F105" s="48"/>
    </row>
    <row r="106" spans="1:6" outlineLevel="2" x14ac:dyDescent="0.2">
      <c r="A106" t="s">
        <v>233</v>
      </c>
      <c r="B106" s="56">
        <v>512007</v>
      </c>
      <c r="C106" t="s">
        <v>296</v>
      </c>
      <c r="D106" s="3">
        <f>138*0.2</f>
        <v>27.6</v>
      </c>
      <c r="F106" s="48"/>
    </row>
    <row r="107" spans="1:6" outlineLevel="2" x14ac:dyDescent="0.2">
      <c r="A107" t="s">
        <v>233</v>
      </c>
      <c r="B107" s="56">
        <v>512008</v>
      </c>
      <c r="C107" t="s">
        <v>243</v>
      </c>
      <c r="D107" s="3">
        <f>102087.12*0.2</f>
        <v>20417.423999999999</v>
      </c>
      <c r="F107" s="48"/>
    </row>
    <row r="108" spans="1:6" outlineLevel="2" x14ac:dyDescent="0.2">
      <c r="A108" t="s">
        <v>233</v>
      </c>
      <c r="B108" s="56">
        <v>512009</v>
      </c>
      <c r="C108" t="s">
        <v>252</v>
      </c>
      <c r="F108" s="48"/>
    </row>
    <row r="109" spans="1:6" outlineLevel="2" x14ac:dyDescent="0.2">
      <c r="A109" t="s">
        <v>233</v>
      </c>
      <c r="B109" s="56">
        <v>512010</v>
      </c>
      <c r="C109" t="s">
        <v>241</v>
      </c>
      <c r="F109" s="48"/>
    </row>
    <row r="110" spans="1:6" outlineLevel="2" x14ac:dyDescent="0.2">
      <c r="A110" t="s">
        <v>233</v>
      </c>
      <c r="B110" s="56">
        <v>512011</v>
      </c>
      <c r="C110" t="s">
        <v>254</v>
      </c>
      <c r="F110" s="48"/>
    </row>
    <row r="111" spans="1:6" outlineLevel="2" x14ac:dyDescent="0.2">
      <c r="A111" t="s">
        <v>233</v>
      </c>
      <c r="B111" s="56">
        <v>512012</v>
      </c>
      <c r="C111" t="s">
        <v>253</v>
      </c>
      <c r="F111" s="48"/>
    </row>
    <row r="112" spans="1:6" outlineLevel="2" x14ac:dyDescent="0.2">
      <c r="A112" t="s">
        <v>233</v>
      </c>
      <c r="B112" s="56">
        <v>512013</v>
      </c>
      <c r="C112" t="s">
        <v>255</v>
      </c>
      <c r="F112" s="48"/>
    </row>
    <row r="113" spans="1:6" outlineLevel="2" x14ac:dyDescent="0.2">
      <c r="A113" t="s">
        <v>233</v>
      </c>
      <c r="B113" s="56">
        <v>512100</v>
      </c>
      <c r="C113" t="s">
        <v>256</v>
      </c>
      <c r="F113" s="48"/>
    </row>
    <row r="114" spans="1:6" outlineLevel="2" x14ac:dyDescent="0.2">
      <c r="A114" t="s">
        <v>233</v>
      </c>
      <c r="B114" s="56">
        <v>512200</v>
      </c>
      <c r="C114" t="s">
        <v>257</v>
      </c>
      <c r="F114" s="48"/>
    </row>
    <row r="115" spans="1:6" outlineLevel="2" x14ac:dyDescent="0.2">
      <c r="A115" t="s">
        <v>233</v>
      </c>
      <c r="B115" s="56" t="s">
        <v>301</v>
      </c>
      <c r="F115" s="48"/>
    </row>
    <row r="116" spans="1:6" outlineLevel="2" x14ac:dyDescent="0.2">
      <c r="A116" t="s">
        <v>233</v>
      </c>
      <c r="B116" s="56">
        <v>520001</v>
      </c>
      <c r="C116" t="s">
        <v>293</v>
      </c>
      <c r="D116" s="3">
        <v>2862</v>
      </c>
      <c r="F116" s="48"/>
    </row>
    <row r="117" spans="1:6" outlineLevel="2" x14ac:dyDescent="0.2">
      <c r="A117" t="s">
        <v>233</v>
      </c>
      <c r="B117" s="56">
        <v>520002</v>
      </c>
      <c r="C117" t="s">
        <v>295</v>
      </c>
      <c r="D117" s="3">
        <v>240</v>
      </c>
      <c r="F117" s="48"/>
    </row>
    <row r="118" spans="1:6" outlineLevel="2" x14ac:dyDescent="0.2">
      <c r="A118" t="s">
        <v>233</v>
      </c>
      <c r="B118" s="56">
        <v>520003</v>
      </c>
      <c r="C118" t="s">
        <v>294</v>
      </c>
      <c r="D118" s="3">
        <v>930</v>
      </c>
      <c r="F118" s="48"/>
    </row>
    <row r="119" spans="1:6" outlineLevel="2" x14ac:dyDescent="0.2">
      <c r="A119" t="s">
        <v>233</v>
      </c>
      <c r="B119" s="56">
        <v>520004</v>
      </c>
      <c r="C119" t="s">
        <v>250</v>
      </c>
      <c r="F119" s="48"/>
    </row>
    <row r="120" spans="1:6" outlineLevel="2" x14ac:dyDescent="0.2">
      <c r="A120" t="s">
        <v>233</v>
      </c>
      <c r="B120" s="56">
        <v>520005</v>
      </c>
      <c r="C120" t="s">
        <v>238</v>
      </c>
      <c r="F120" s="48"/>
    </row>
    <row r="121" spans="1:6" outlineLevel="2" x14ac:dyDescent="0.2">
      <c r="A121" t="s">
        <v>233</v>
      </c>
      <c r="B121" s="56">
        <v>520006</v>
      </c>
      <c r="C121" t="s">
        <v>242</v>
      </c>
      <c r="F121" s="48"/>
    </row>
    <row r="122" spans="1:6" outlineLevel="2" x14ac:dyDescent="0.2">
      <c r="A122" t="s">
        <v>233</v>
      </c>
      <c r="B122" s="56">
        <v>520007</v>
      </c>
      <c r="C122" t="s">
        <v>296</v>
      </c>
      <c r="D122" s="3">
        <f>138*0.2</f>
        <v>27.6</v>
      </c>
      <c r="F122" s="48"/>
    </row>
    <row r="123" spans="1:6" outlineLevel="2" x14ac:dyDescent="0.2">
      <c r="A123" t="s">
        <v>233</v>
      </c>
      <c r="B123" s="56">
        <v>520008</v>
      </c>
      <c r="C123" t="s">
        <v>243</v>
      </c>
      <c r="D123" s="3">
        <f>102087.12*0.2</f>
        <v>20417.423999999999</v>
      </c>
      <c r="F123" s="48"/>
    </row>
    <row r="124" spans="1:6" outlineLevel="2" x14ac:dyDescent="0.2">
      <c r="A124" t="s">
        <v>233</v>
      </c>
      <c r="B124" s="56">
        <v>520009</v>
      </c>
      <c r="C124" t="s">
        <v>239</v>
      </c>
      <c r="F124" s="48"/>
    </row>
    <row r="125" spans="1:6" outlineLevel="2" x14ac:dyDescent="0.2">
      <c r="A125" t="s">
        <v>233</v>
      </c>
      <c r="B125" s="56">
        <v>520010</v>
      </c>
      <c r="C125" t="s">
        <v>246</v>
      </c>
      <c r="F125" s="48"/>
    </row>
    <row r="126" spans="1:6" outlineLevel="2" x14ac:dyDescent="0.2">
      <c r="A126" t="s">
        <v>233</v>
      </c>
      <c r="B126" s="56">
        <v>520011</v>
      </c>
      <c r="C126" t="s">
        <v>243</v>
      </c>
      <c r="F126" s="48"/>
    </row>
    <row r="127" spans="1:6" outlineLevel="2" x14ac:dyDescent="0.2">
      <c r="A127" t="s">
        <v>233</v>
      </c>
      <c r="B127" s="56">
        <v>520012</v>
      </c>
      <c r="C127" t="s">
        <v>244</v>
      </c>
      <c r="F127" s="48"/>
    </row>
    <row r="128" spans="1:6" outlineLevel="2" x14ac:dyDescent="0.2">
      <c r="A128" t="s">
        <v>233</v>
      </c>
      <c r="B128" s="56">
        <v>520013</v>
      </c>
      <c r="C128" t="s">
        <v>247</v>
      </c>
      <c r="F128" s="48"/>
    </row>
    <row r="129" spans="1:6" outlineLevel="2" x14ac:dyDescent="0.2">
      <c r="A129" t="s">
        <v>233</v>
      </c>
      <c r="B129" s="56">
        <v>520014</v>
      </c>
      <c r="C129" t="s">
        <v>251</v>
      </c>
      <c r="F129" s="48"/>
    </row>
    <row r="130" spans="1:6" outlineLevel="2" x14ac:dyDescent="0.2">
      <c r="A130" t="s">
        <v>233</v>
      </c>
      <c r="B130" s="56">
        <v>520017</v>
      </c>
      <c r="C130" t="s">
        <v>258</v>
      </c>
      <c r="F130" s="48"/>
    </row>
    <row r="131" spans="1:6" outlineLevel="2" x14ac:dyDescent="0.2">
      <c r="A131" t="s">
        <v>233</v>
      </c>
      <c r="B131" s="56">
        <v>520019</v>
      </c>
      <c r="C131" t="s">
        <v>275</v>
      </c>
      <c r="D131" s="3">
        <v>0</v>
      </c>
      <c r="F131" s="48"/>
    </row>
    <row r="132" spans="1:6" outlineLevel="2" x14ac:dyDescent="0.2">
      <c r="A132" t="s">
        <v>233</v>
      </c>
      <c r="B132" s="56">
        <v>520020</v>
      </c>
      <c r="C132" t="s">
        <v>259</v>
      </c>
      <c r="F132" s="48"/>
    </row>
    <row r="133" spans="1:6" outlineLevel="2" x14ac:dyDescent="0.2">
      <c r="A133" t="s">
        <v>233</v>
      </c>
      <c r="B133" s="56" t="s">
        <v>274</v>
      </c>
      <c r="F133" s="48"/>
    </row>
    <row r="134" spans="1:6" outlineLevel="2" x14ac:dyDescent="0.2">
      <c r="A134" t="s">
        <v>233</v>
      </c>
      <c r="B134" s="56">
        <v>540001</v>
      </c>
      <c r="C134" t="s">
        <v>260</v>
      </c>
      <c r="F134" s="48"/>
    </row>
    <row r="135" spans="1:6" outlineLevel="2" x14ac:dyDescent="0.2">
      <c r="A135" t="s">
        <v>233</v>
      </c>
      <c r="B135" s="56">
        <v>540003</v>
      </c>
      <c r="C135" t="s">
        <v>261</v>
      </c>
      <c r="F135" s="48"/>
    </row>
    <row r="136" spans="1:6" ht="25.5" outlineLevel="2" x14ac:dyDescent="0.2">
      <c r="A136" t="s">
        <v>233</v>
      </c>
      <c r="B136" s="56">
        <v>540004</v>
      </c>
      <c r="C136" s="58" t="s">
        <v>305</v>
      </c>
      <c r="D136" s="3">
        <f>-225745.2-4800</f>
        <v>-230545.2</v>
      </c>
      <c r="F136" s="48"/>
    </row>
    <row r="137" spans="1:6" outlineLevel="2" x14ac:dyDescent="0.2">
      <c r="A137" t="s">
        <v>233</v>
      </c>
      <c r="B137" s="56">
        <v>540006</v>
      </c>
      <c r="C137" t="s">
        <v>262</v>
      </c>
    </row>
    <row r="138" spans="1:6" outlineLevel="2" x14ac:dyDescent="0.2">
      <c r="A138" t="s">
        <v>233</v>
      </c>
      <c r="B138" s="56">
        <v>600001</v>
      </c>
      <c r="C138" t="s">
        <v>276</v>
      </c>
      <c r="D138" s="3">
        <v>3960</v>
      </c>
    </row>
    <row r="139" spans="1:6" outlineLevel="1" x14ac:dyDescent="0.2">
      <c r="A139" t="s">
        <v>233</v>
      </c>
      <c r="B139" s="56" t="s">
        <v>302</v>
      </c>
    </row>
    <row r="140" spans="1:6" x14ac:dyDescent="0.2">
      <c r="A140" t="s">
        <v>233</v>
      </c>
      <c r="B140" s="56">
        <v>700001</v>
      </c>
      <c r="C140" t="s">
        <v>303</v>
      </c>
      <c r="D140" s="3">
        <v>-10800</v>
      </c>
    </row>
    <row r="141" spans="1:6" x14ac:dyDescent="0.2">
      <c r="A141" t="s">
        <v>233</v>
      </c>
      <c r="B141" s="56">
        <v>700002</v>
      </c>
      <c r="C141" t="s">
        <v>304</v>
      </c>
      <c r="D141" s="3">
        <v>13600</v>
      </c>
    </row>
    <row r="142" spans="1:6" x14ac:dyDescent="0.2">
      <c r="A142" s="50" t="s">
        <v>263</v>
      </c>
      <c r="B142" s="56"/>
    </row>
    <row r="143" spans="1:6" x14ac:dyDescent="0.2">
      <c r="A143" s="50" t="s">
        <v>264</v>
      </c>
      <c r="B143" s="56"/>
      <c r="D143" s="3" t="e">
        <f>SUM(D10:D142)</f>
        <v>#REF!</v>
      </c>
    </row>
    <row r="144" spans="1:6" x14ac:dyDescent="0.2">
      <c r="B144" s="56"/>
    </row>
    <row r="145" spans="2:2" x14ac:dyDescent="0.2">
      <c r="B145" s="56"/>
    </row>
    <row r="146" spans="2:2" x14ac:dyDescent="0.2">
      <c r="B146" s="56"/>
    </row>
    <row r="147" spans="2:2" x14ac:dyDescent="0.2">
      <c r="B147" s="56"/>
    </row>
    <row r="148" spans="2:2" x14ac:dyDescent="0.2">
      <c r="B148" s="56"/>
    </row>
    <row r="149" spans="2:2" x14ac:dyDescent="0.2">
      <c r="B149" s="56"/>
    </row>
    <row r="150" spans="2:2" x14ac:dyDescent="0.2">
      <c r="B150" s="56"/>
    </row>
    <row r="151" spans="2:2" x14ac:dyDescent="0.2">
      <c r="B151" s="56"/>
    </row>
    <row r="152" spans="2:2" x14ac:dyDescent="0.2">
      <c r="B152" s="56"/>
    </row>
    <row r="153" spans="2:2" x14ac:dyDescent="0.2">
      <c r="B153" s="56"/>
    </row>
    <row r="154" spans="2:2" x14ac:dyDescent="0.2">
      <c r="B154" s="56"/>
    </row>
    <row r="155" spans="2:2" x14ac:dyDescent="0.2">
      <c r="B155" s="56"/>
    </row>
    <row r="156" spans="2:2" x14ac:dyDescent="0.2">
      <c r="B156" s="56"/>
    </row>
    <row r="157" spans="2:2" x14ac:dyDescent="0.2">
      <c r="B157" s="56"/>
    </row>
    <row r="158" spans="2:2" x14ac:dyDescent="0.2">
      <c r="B158" s="56"/>
    </row>
    <row r="159" spans="2:2" x14ac:dyDescent="0.2">
      <c r="B159" s="56"/>
    </row>
  </sheetData>
  <phoneticPr fontId="0" type="noConversion"/>
  <pageMargins left="0.75" right="0.75" top="1" bottom="1" header="0" footer="0"/>
  <pageSetup paperSize="9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CYBHLLaveRG</vt:lpstr>
      <vt:lpstr>CYBFdosContRG</vt:lpstr>
      <vt:lpstr>CYBRecFisRG</vt:lpstr>
      <vt:lpstr>CYBCedulaRG</vt:lpstr>
      <vt:lpstr>CYBReconSaldoRG</vt:lpstr>
      <vt:lpstr>CYBAjustesRG</vt:lpstr>
      <vt:lpstr>CYBAnaFFRG</vt:lpstr>
      <vt:lpstr>CYBHojaAnalRG</vt:lpstr>
      <vt:lpstr>CYBReconstrConcRG</vt:lpstr>
      <vt:lpstr>CYBTBasociadoRG</vt:lpstr>
      <vt:lpstr>TB</vt:lpstr>
      <vt:lpstr>TB!Área_de_impresión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</dc:creator>
  <cp:lastModifiedBy>Personal</cp:lastModifiedBy>
  <cp:lastPrinted>2017-03-15T21:53:48Z</cp:lastPrinted>
  <dcterms:created xsi:type="dcterms:W3CDTF">2000-01-12T22:22:28Z</dcterms:created>
  <dcterms:modified xsi:type="dcterms:W3CDTF">2017-03-15T21:54:37Z</dcterms:modified>
</cp:coreProperties>
</file>